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ranek\OneDrive - EGF, spol. s r.o (1)\Společné Dokumenty\EGF\2024_ateliér\PROJEKTY\Kašperské Hory DD čp. 136\"/>
    </mc:Choice>
  </mc:AlternateContent>
  <bookViews>
    <workbookView xWindow="-19320" yWindow="720" windowWidth="19440" windowHeight="15600" activeTab="1"/>
  </bookViews>
  <sheets>
    <sheet name="Rekapitulace stavby" sheetId="1" r:id="rId1"/>
    <sheet name="24-02-48 - Kašperské hory..." sheetId="2" r:id="rId2"/>
  </sheets>
  <definedNames>
    <definedName name="_xlnm._FilterDatabase" localSheetId="1" hidden="1">'24-02-48 - Kašperské hory...'!$C$124:$K$360</definedName>
    <definedName name="_xlnm.Print_Titles" localSheetId="1">'24-02-48 - Kašperské hory...'!$124:$124</definedName>
    <definedName name="_xlnm.Print_Titles" localSheetId="0">'Rekapitulace stavby'!$92:$92</definedName>
    <definedName name="_xlnm.Print_Area" localSheetId="1">'24-02-48 - Kašperské hory...'!$C$4:$J$76,'24-02-48 - Kašperské hory...'!$C$82:$J$108,'24-02-48 - Kašperské hory...'!$C$114:$K$360</definedName>
    <definedName name="_xlnm.Print_Area" localSheetId="0">'Rekapitulace stavby'!$D$4:$AO$76,'Rekapitulace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4" i="2" l="1"/>
  <c r="J35" i="2" l="1"/>
  <c r="J34" i="2"/>
  <c r="AY95" i="1"/>
  <c r="J33" i="2"/>
  <c r="AX95" i="1"/>
  <c r="BI360" i="2"/>
  <c r="BH360" i="2"/>
  <c r="BG360" i="2"/>
  <c r="BF360" i="2"/>
  <c r="T360" i="2"/>
  <c r="T359" i="2"/>
  <c r="R360" i="2"/>
  <c r="R359" i="2"/>
  <c r="P360" i="2"/>
  <c r="P359" i="2"/>
  <c r="BI358" i="2"/>
  <c r="BH358" i="2"/>
  <c r="BG358" i="2"/>
  <c r="BF358" i="2"/>
  <c r="T358" i="2"/>
  <c r="T357" i="2" s="1"/>
  <c r="T356" i="2" s="1"/>
  <c r="R358" i="2"/>
  <c r="R357" i="2" s="1"/>
  <c r="R356" i="2" s="1"/>
  <c r="P358" i="2"/>
  <c r="P357" i="2" s="1"/>
  <c r="P356" i="2" s="1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T177" i="2"/>
  <c r="R178" i="2"/>
  <c r="R177" i="2"/>
  <c r="P178" i="2"/>
  <c r="P177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F119" i="2"/>
  <c r="E117" i="2"/>
  <c r="F87" i="2"/>
  <c r="E85" i="2"/>
  <c r="J22" i="2"/>
  <c r="E22" i="2"/>
  <c r="J122" i="2"/>
  <c r="J21" i="2"/>
  <c r="J19" i="2"/>
  <c r="E19" i="2"/>
  <c r="J121" i="2"/>
  <c r="J18" i="2"/>
  <c r="J16" i="2"/>
  <c r="E16" i="2"/>
  <c r="F122" i="2"/>
  <c r="J15" i="2"/>
  <c r="J13" i="2"/>
  <c r="E13" i="2"/>
  <c r="F121" i="2"/>
  <c r="J12" i="2"/>
  <c r="J10" i="2"/>
  <c r="J119" i="2" s="1"/>
  <c r="L90" i="1"/>
  <c r="AM90" i="1"/>
  <c r="AM89" i="1"/>
  <c r="L89" i="1"/>
  <c r="AM87" i="1"/>
  <c r="L87" i="1"/>
  <c r="L85" i="1"/>
  <c r="L84" i="1"/>
  <c r="BK358" i="2"/>
  <c r="J358" i="2"/>
  <c r="BK355" i="2"/>
  <c r="J355" i="2"/>
  <c r="BK353" i="2"/>
  <c r="J353" i="2"/>
  <c r="BK352" i="2"/>
  <c r="J352" i="2"/>
  <c r="BK350" i="2"/>
  <c r="J350" i="2"/>
  <c r="J349" i="2"/>
  <c r="J348" i="2"/>
  <c r="BK347" i="2"/>
  <c r="J346" i="2"/>
  <c r="J342" i="2"/>
  <c r="J337" i="2"/>
  <c r="J333" i="2"/>
  <c r="BK329" i="2"/>
  <c r="BK325" i="2"/>
  <c r="BK317" i="2"/>
  <c r="BK315" i="2"/>
  <c r="BK308" i="2"/>
  <c r="BK307" i="2"/>
  <c r="BK300" i="2"/>
  <c r="BK296" i="2"/>
  <c r="BK292" i="2"/>
  <c r="BK288" i="2"/>
  <c r="BK287" i="2"/>
  <c r="J286" i="2"/>
  <c r="BK284" i="2"/>
  <c r="BK280" i="2"/>
  <c r="J276" i="2"/>
  <c r="BK272" i="2"/>
  <c r="BK268" i="2"/>
  <c r="J267" i="2"/>
  <c r="J264" i="2"/>
  <c r="BK262" i="2"/>
  <c r="BK257" i="2"/>
  <c r="J253" i="2"/>
  <c r="J250" i="2"/>
  <c r="BK245" i="2"/>
  <c r="J237" i="2"/>
  <c r="J233" i="2"/>
  <c r="J229" i="2"/>
  <c r="J223" i="2"/>
  <c r="J217" i="2"/>
  <c r="J214" i="2"/>
  <c r="BK213" i="2"/>
  <c r="BK210" i="2"/>
  <c r="BK208" i="2"/>
  <c r="BK207" i="2"/>
  <c r="BK204" i="2"/>
  <c r="J202" i="2"/>
  <c r="J201" i="2"/>
  <c r="BK197" i="2"/>
  <c r="BK193" i="2"/>
  <c r="J190" i="2"/>
  <c r="BK186" i="2"/>
  <c r="BK181" i="2"/>
  <c r="J176" i="2"/>
  <c r="J172" i="2"/>
  <c r="J171" i="2"/>
  <c r="BK170" i="2"/>
  <c r="BK169" i="2"/>
  <c r="J166" i="2"/>
  <c r="J164" i="2"/>
  <c r="J160" i="2"/>
  <c r="J154" i="2"/>
  <c r="J148" i="2"/>
  <c r="J144" i="2"/>
  <c r="J139" i="2"/>
  <c r="BK134" i="2"/>
  <c r="J133" i="2"/>
  <c r="J129" i="2"/>
  <c r="BK360" i="2"/>
  <c r="J360" i="2"/>
  <c r="BK349" i="2"/>
  <c r="BK348" i="2"/>
  <c r="J347" i="2"/>
  <c r="BK346" i="2"/>
  <c r="BK342" i="2"/>
  <c r="BK337" i="2"/>
  <c r="BK333" i="2"/>
  <c r="J329" i="2"/>
  <c r="J325" i="2"/>
  <c r="J317" i="2"/>
  <c r="J315" i="2"/>
  <c r="J308" i="2"/>
  <c r="J307" i="2"/>
  <c r="J300" i="2"/>
  <c r="J296" i="2"/>
  <c r="J292" i="2"/>
  <c r="J288" i="2"/>
  <c r="J287" i="2"/>
  <c r="BK286" i="2"/>
  <c r="J284" i="2"/>
  <c r="J280" i="2"/>
  <c r="BK276" i="2"/>
  <c r="J272" i="2"/>
  <c r="J268" i="2"/>
  <c r="BK267" i="2"/>
  <c r="BK264" i="2"/>
  <c r="J262" i="2"/>
  <c r="J257" i="2"/>
  <c r="BK253" i="2"/>
  <c r="BK250" i="2"/>
  <c r="J245" i="2"/>
  <c r="BK237" i="2"/>
  <c r="BK233" i="2"/>
  <c r="BK229" i="2"/>
  <c r="BK223" i="2"/>
  <c r="BK217" i="2"/>
  <c r="BK214" i="2"/>
  <c r="J213" i="2"/>
  <c r="J210" i="2"/>
  <c r="J208" i="2"/>
  <c r="J207" i="2"/>
  <c r="J204" i="2"/>
  <c r="BK202" i="2"/>
  <c r="BK201" i="2"/>
  <c r="J197" i="2"/>
  <c r="J193" i="2"/>
  <c r="BK190" i="2"/>
  <c r="J186" i="2"/>
  <c r="J181" i="2"/>
  <c r="BK178" i="2"/>
  <c r="J178" i="2"/>
  <c r="BK176" i="2"/>
  <c r="BK172" i="2"/>
  <c r="BK171" i="2"/>
  <c r="J170" i="2"/>
  <c r="J169" i="2"/>
  <c r="BK166" i="2"/>
  <c r="BK164" i="2"/>
  <c r="BK160" i="2"/>
  <c r="BK154" i="2"/>
  <c r="BK148" i="2"/>
  <c r="BK144" i="2"/>
  <c r="BK139" i="2"/>
  <c r="BK133" i="2"/>
  <c r="BK129" i="2"/>
  <c r="AS94" i="1"/>
  <c r="R128" i="2" l="1"/>
  <c r="BK138" i="2"/>
  <c r="J138" i="2" s="1"/>
  <c r="J98" i="2" s="1"/>
  <c r="R138" i="2"/>
  <c r="BK165" i="2"/>
  <c r="J165" i="2" s="1"/>
  <c r="J99" i="2" s="1"/>
  <c r="P165" i="2"/>
  <c r="T165" i="2"/>
  <c r="P180" i="2"/>
  <c r="T180" i="2"/>
  <c r="R263" i="2"/>
  <c r="BK316" i="2"/>
  <c r="J316" i="2" s="1"/>
  <c r="J104" i="2" s="1"/>
  <c r="R316" i="2"/>
  <c r="R179" i="2" s="1"/>
  <c r="BK128" i="2"/>
  <c r="J128" i="2" s="1"/>
  <c r="J97" i="2" s="1"/>
  <c r="P128" i="2"/>
  <c r="T128" i="2"/>
  <c r="P138" i="2"/>
  <c r="T138" i="2"/>
  <c r="R165" i="2"/>
  <c r="BK180" i="2"/>
  <c r="J180" i="2" s="1"/>
  <c r="J102" i="2" s="1"/>
  <c r="R180" i="2"/>
  <c r="BK263" i="2"/>
  <c r="J263" i="2" s="1"/>
  <c r="J103" i="2" s="1"/>
  <c r="P263" i="2"/>
  <c r="T263" i="2"/>
  <c r="P316" i="2"/>
  <c r="T316" i="2"/>
  <c r="BK177" i="2"/>
  <c r="J177" i="2" s="1"/>
  <c r="J100" i="2" s="1"/>
  <c r="BK357" i="2"/>
  <c r="J357" i="2"/>
  <c r="J106" i="2" s="1"/>
  <c r="BK359" i="2"/>
  <c r="J359" i="2" s="1"/>
  <c r="J107" i="2" s="1"/>
  <c r="J87" i="2"/>
  <c r="F89" i="2"/>
  <c r="J89" i="2"/>
  <c r="J90" i="2"/>
  <c r="BE129" i="2"/>
  <c r="BE133" i="2"/>
  <c r="BE134" i="2"/>
  <c r="BE144" i="2"/>
  <c r="BE148" i="2"/>
  <c r="BE160" i="2"/>
  <c r="BE166" i="2"/>
  <c r="BE169" i="2"/>
  <c r="BE172" i="2"/>
  <c r="BE186" i="2"/>
  <c r="BE193" i="2"/>
  <c r="BE197" i="2"/>
  <c r="BE201" i="2"/>
  <c r="BE207" i="2"/>
  <c r="BE213" i="2"/>
  <c r="BE217" i="2"/>
  <c r="BE229" i="2"/>
  <c r="BE245" i="2"/>
  <c r="BE262" i="2"/>
  <c r="BE267" i="2"/>
  <c r="BE272" i="2"/>
  <c r="BE276" i="2"/>
  <c r="BE286" i="2"/>
  <c r="BE296" i="2"/>
  <c r="BE307" i="2"/>
  <c r="BE317" i="2"/>
  <c r="BE325" i="2"/>
  <c r="BE329" i="2"/>
  <c r="BE342" i="2"/>
  <c r="BE347" i="2"/>
  <c r="BE348" i="2"/>
  <c r="BE358" i="2"/>
  <c r="F90" i="2"/>
  <c r="BE139" i="2"/>
  <c r="BE154" i="2"/>
  <c r="BE164" i="2"/>
  <c r="BE170" i="2"/>
  <c r="BE171" i="2"/>
  <c r="BE176" i="2"/>
  <c r="BE178" i="2"/>
  <c r="BE181" i="2"/>
  <c r="BE190" i="2"/>
  <c r="BE202" i="2"/>
  <c r="BE204" i="2"/>
  <c r="BE208" i="2"/>
  <c r="BE210" i="2"/>
  <c r="BE214" i="2"/>
  <c r="BE223" i="2"/>
  <c r="BE233" i="2"/>
  <c r="BE237" i="2"/>
  <c r="BE250" i="2"/>
  <c r="BE253" i="2"/>
  <c r="BE257" i="2"/>
  <c r="BE264" i="2"/>
  <c r="BE268" i="2"/>
  <c r="BE280" i="2"/>
  <c r="BE284" i="2"/>
  <c r="BE287" i="2"/>
  <c r="BE288" i="2"/>
  <c r="BE292" i="2"/>
  <c r="BE300" i="2"/>
  <c r="BE308" i="2"/>
  <c r="BE315" i="2"/>
  <c r="BE333" i="2"/>
  <c r="BE337" i="2"/>
  <c r="BE346" i="2"/>
  <c r="BE349" i="2"/>
  <c r="BE350" i="2"/>
  <c r="BE352" i="2"/>
  <c r="BE353" i="2"/>
  <c r="BE355" i="2"/>
  <c r="BE360" i="2"/>
  <c r="F32" i="2"/>
  <c r="BA95" i="1" s="1"/>
  <c r="BA94" i="1" s="1"/>
  <c r="W30" i="1" s="1"/>
  <c r="F33" i="2"/>
  <c r="BB95" i="1" s="1"/>
  <c r="BB94" i="1" s="1"/>
  <c r="AX94" i="1" s="1"/>
  <c r="F34" i="2"/>
  <c r="BC95" i="1" s="1"/>
  <c r="BC94" i="1" s="1"/>
  <c r="W32" i="1" s="1"/>
  <c r="J32" i="2"/>
  <c r="AW95" i="1" s="1"/>
  <c r="F35" i="2"/>
  <c r="BD95" i="1" s="1"/>
  <c r="BD94" i="1" s="1"/>
  <c r="W33" i="1" s="1"/>
  <c r="P127" i="2" l="1"/>
  <c r="T179" i="2"/>
  <c r="T127" i="2"/>
  <c r="P179" i="2"/>
  <c r="R127" i="2"/>
  <c r="R126" i="2" s="1"/>
  <c r="R125" i="2" s="1"/>
  <c r="BK127" i="2"/>
  <c r="BK179" i="2"/>
  <c r="J179" i="2" s="1"/>
  <c r="J101" i="2" s="1"/>
  <c r="BK356" i="2"/>
  <c r="J356" i="2" s="1"/>
  <c r="J105" i="2" s="1"/>
  <c r="AW94" i="1"/>
  <c r="AK30" i="1" s="1"/>
  <c r="AY94" i="1"/>
  <c r="W31" i="1"/>
  <c r="F31" i="2"/>
  <c r="AZ95" i="1" s="1"/>
  <c r="AZ94" i="1" s="1"/>
  <c r="W29" i="1" s="1"/>
  <c r="J31" i="2"/>
  <c r="AV95" i="1" s="1"/>
  <c r="AT95" i="1" s="1"/>
  <c r="T126" i="2" l="1"/>
  <c r="T125" i="2" s="1"/>
  <c r="BK126" i="2"/>
  <c r="J126" i="2" s="1"/>
  <c r="J95" i="2" s="1"/>
  <c r="P126" i="2"/>
  <c r="P125" i="2" s="1"/>
  <c r="AU95" i="1" s="1"/>
  <c r="AU94" i="1" s="1"/>
  <c r="J127" i="2"/>
  <c r="J96" i="2" s="1"/>
  <c r="AV94" i="1"/>
  <c r="AK29" i="1" s="1"/>
  <c r="BK125" i="2" l="1"/>
  <c r="J125" i="2" s="1"/>
  <c r="J94" i="2" s="1"/>
  <c r="AT94" i="1"/>
  <c r="J28" i="2" l="1"/>
  <c r="AG95" i="1" s="1"/>
  <c r="AG94" i="1" s="1"/>
  <c r="AK26" i="1" s="1"/>
  <c r="AN94" i="1" l="1"/>
  <c r="J37" i="2"/>
  <c r="AN95" i="1"/>
  <c r="AK35" i="1"/>
</calcChain>
</file>

<file path=xl/sharedStrings.xml><?xml version="1.0" encoding="utf-8"?>
<sst xmlns="http://schemas.openxmlformats.org/spreadsheetml/2006/main" count="2811" uniqueCount="520">
  <si>
    <t>Export Komplet</t>
  </si>
  <si>
    <t/>
  </si>
  <si>
    <t>2.0</t>
  </si>
  <si>
    <t>False</t>
  </si>
  <si>
    <t>{cbd001bc-0add-4c4c-b5ec-01df63921b30}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</si>
  <si>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</si>
  <si>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</si>
  <si>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</si>
  <si>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</si>
  <si>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</si>
  <si>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</si>
  <si>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</si>
  <si>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</si>
  <si>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24/02/48</t>
  </si>
  <si>
    <t>Stavba:</t>
  </si>
  <si>
    <t>Kašperské hory č.p. 136 - stavební úpravy krovu</t>
  </si>
  <si>
    <t>KSO:</t>
  </si>
  <si>
    <t>CC-CZ:</t>
  </si>
  <si>
    <t>Místo:</t>
  </si>
  <si>
    <t xml:space="preserve"> </t>
  </si>
  <si>
    <t>Datum:</t>
  </si>
  <si>
    <t>26. 2. 2024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</si>
  <si>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</si>
  <si>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</si>
  <si>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</si>
  <si>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</si>
  <si>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</si>
  <si>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</si>
  <si>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</si>
  <si>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</si>
  <si>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</si>
  <si>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</si>
  <si>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</si>
  <si>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</si>
  <si>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</si>
  <si>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</si>
  <si>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</si>
  <si>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</si>
  <si>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</si>
  <si>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</si>
  <si>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</si>
  <si>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</si>
  <si>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</si>
  <si>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</si>
  <si>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</si>
  <si>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</si>
  <si>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</si>
  <si>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</si>
  <si>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</si>
  <si>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</si>
  <si>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</si>
  <si>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</si>
  <si>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</si>
  <si>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</si>
  <si>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</si>
  <si>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</si>
  <si>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</si>
  <si>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</si>
  <si>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</si>
  <si>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</si>
  <si>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</si>
  <si>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</si>
  <si>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</si>
  <si>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</si>
  <si>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</si>
  <si>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</si>
  <si>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</si>
  <si>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</si>
  <si>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</si>
  <si>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</si>
  <si>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</si>
  <si>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</si>
  <si>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</si>
  <si>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</si>
  <si>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</si>
  <si>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</si>
  <si>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</si>
  <si>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</si>
  <si>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</si>
  <si>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</si>
  <si>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</si>
  <si>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</si>
  <si>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</si>
  <si>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</si>
  <si>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SO 01 - Střešní krytina, krov a klempířské prvky </t>
  </si>
  <si>
    <t xml:space="preserve">    HSV - Práce a dodávky HSV</t>
  </si>
  <si>
    <t xml:space="preserve">      6 - Úpravy povrchů, podlahy a osazování výplní</t>
  </si>
  <si>
    <t xml:space="preserve">      9 - Ostatní konstrukce a práce, bourání</t>
  </si>
  <si>
    <t xml:space="preserve">      997 - Přesun sutě</t>
  </si>
  <si>
    <t xml:space="preserve">      998 - Přesun hmot</t>
  </si>
  <si>
    <t xml:space="preserve">    PSV - Práce a dodávky PSV</t>
  </si>
  <si>
    <t xml:space="preserve">      762 - Konstrukce tesařské</t>
  </si>
  <si>
    <t xml:space="preserve">      764 - Konstrukce klempířské</t>
  </si>
  <si>
    <t xml:space="preserve">      765 - Krytina skládaná</t>
  </si>
  <si>
    <t xml:space="preserve">    VRN - Vedlejší rozpočtové náklady</t>
  </si>
  <si>
    <t xml:space="preserve">      VRN3 - Zařízení staveniště</t>
  </si>
  <si>
    <t xml:space="preserve">  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</si>
  <si>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</si>
  <si>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</si>
  <si>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</si>
  <si>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</si>
  <si>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</si>
  <si>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</si>
  <si>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</si>
  <si>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</si>
  <si>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</si>
  <si>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</si>
  <si>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</si>
  <si>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</si>
  <si>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</si>
  <si>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SO 01</t>
  </si>
  <si>
    <t xml:space="preserve">Střešní krytina, krov a klempířské prvky </t>
  </si>
  <si>
    <t>ROZPOCET</t>
  </si>
  <si>
    <t>HSV</t>
  </si>
  <si>
    <t>Práce a dodávky HSV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</si>
  <si>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</si>
  <si>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</si>
  <si>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</si>
  <si>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</si>
  <si>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</si>
  <si>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</si>
  <si>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CS ÚRS 2024 01</t>
  </si>
  <si>
    <t>4</t>
  </si>
  <si>
    <t>3</t>
  </si>
  <si>
    <t>1990744539</t>
  </si>
  <si>
    <t>VV</t>
  </si>
  <si>
    <t>75 % otlučeného štítu u soused. obj.</t>
  </si>
  <si>
    <t>11*5/2*0,75</t>
  </si>
  <si>
    <t>Součet</t>
  </si>
  <si>
    <t>622135001</t>
  </si>
  <si>
    <t>Vyrovnání podkladu vnějších stěn maltou vápenocementovou tl do 10 mm</t>
  </si>
  <si>
    <t>-222588413</t>
  </si>
  <si>
    <t>622325108</t>
  </si>
  <si>
    <t>Oprava vnější vápenocementové hladké omítky složitosti 1 stěn v rozsahu přes 65 do 80 %</t>
  </si>
  <si>
    <t>1923309848</t>
  </si>
  <si>
    <t>11*5/2</t>
  </si>
  <si>
    <t>9</t>
  </si>
  <si>
    <t>Ostatní konstrukce a práce, bourání</t>
  </si>
  <si>
    <t>962032631</t>
  </si>
  <si>
    <t>Bourání zdiva komínového z cihel pálených, šamotových nebo vápenopískových na MV nebo MVC</t>
  </si>
  <si>
    <t>m3</t>
  </si>
  <si>
    <t>2025870233</t>
  </si>
  <si>
    <t>0,7*0,8*2,2</t>
  </si>
  <si>
    <t>odečet průduchu</t>
  </si>
  <si>
    <t>-0,3*0,4*2,2</t>
  </si>
  <si>
    <t>5</t>
  </si>
  <si>
    <t>978036181</t>
  </si>
  <si>
    <t>Otlučení (osekání) cementových omítek vnějších ploch v rozsahu přes 65 do 80 %</t>
  </si>
  <si>
    <t>-1731290584</t>
  </si>
  <si>
    <t>949101112</t>
  </si>
  <si>
    <t>Lešení pomocné pro objekty pozemních staveb s lešeňovou podlahou v přes 1,9 do 3,5 m zatížení do 150 kg/m2</t>
  </si>
  <si>
    <t>2107192402</t>
  </si>
  <si>
    <t>pro ubourání komína</t>
  </si>
  <si>
    <t>2,2*1,0</t>
  </si>
  <si>
    <t xml:space="preserve">pro omítku štítu  </t>
  </si>
  <si>
    <t>9,0*1,0</t>
  </si>
  <si>
    <t>7</t>
  </si>
  <si>
    <t>941111111</t>
  </si>
  <si>
    <t>Montáž lešení řadového trubkového lehkého s podlahami zatížení do 200 kg/m2 š od 0,6 do 0,9 m v do 10 m</t>
  </si>
  <si>
    <t>1077590773</t>
  </si>
  <si>
    <t xml:space="preserve">okolo domu </t>
  </si>
  <si>
    <t>(9,65+1,0+11,75+9,495*1,0)*2,0</t>
  </si>
  <si>
    <t xml:space="preserve">štít ( pro klempířské kce)  </t>
  </si>
  <si>
    <t>11,14*5,0/2</t>
  </si>
  <si>
    <t>8</t>
  </si>
  <si>
    <t>941111211</t>
  </si>
  <si>
    <t>Příplatek k lešení řadovému trubkovému lehkému s podlahami do 200 kg/m2 š od 0,6 do 0,9 m v do 10 m za každý den použití</t>
  </si>
  <si>
    <t>-1409388933</t>
  </si>
  <si>
    <t>doba použití 1 měsíc</t>
  </si>
  <si>
    <t>91,64*30</t>
  </si>
  <si>
    <t>941111811</t>
  </si>
  <si>
    <t>Demontáž lešení řadového trubkového lehkého s podlahami zatížení do 200 kg/m2 š od 0,6 do 0,9 m v do 10 m</t>
  </si>
  <si>
    <t>-265434923</t>
  </si>
  <si>
    <t>997</t>
  </si>
  <si>
    <t>Přesun sutě</t>
  </si>
  <si>
    <t>10</t>
  </si>
  <si>
    <t>997013012R</t>
  </si>
  <si>
    <t>Vyklizení ulehlé suti z prostorů přes 15 m2 s naložením v do 10 m</t>
  </si>
  <si>
    <t xml:space="preserve">R položka </t>
  </si>
  <si>
    <t>-2041640761</t>
  </si>
  <si>
    <t>9,0*11,14*0,02</t>
  </si>
  <si>
    <t>11</t>
  </si>
  <si>
    <t>997013212</t>
  </si>
  <si>
    <t>Vnitrostaveništní doprava suti a vybouraných hmot pro budovy v přes 6 do 9 m ručně do 50m</t>
  </si>
  <si>
    <t>t</t>
  </si>
  <si>
    <t>-492000235</t>
  </si>
  <si>
    <t>997013219</t>
  </si>
  <si>
    <t>Příplatek k vnitrostaveništní dopravě suti a vybouraných hmot za zvětšenou dopravu suti ZKD 10 m</t>
  </si>
  <si>
    <t>1070064805</t>
  </si>
  <si>
    <t>13</t>
  </si>
  <si>
    <t>997013501</t>
  </si>
  <si>
    <t>Odvoz suti a vybouraných hmot na skládku nebo meziskládku do 1 km se složením</t>
  </si>
  <si>
    <t>2055881233</t>
  </si>
  <si>
    <t>14</t>
  </si>
  <si>
    <t>997013509</t>
  </si>
  <si>
    <t>Příplatek k odvozu suti a vybouraných hmot na skládku ZKD 1 km přes 1 km</t>
  </si>
  <si>
    <t>92014004</t>
  </si>
  <si>
    <t xml:space="preserve">odvoz do 20 km </t>
  </si>
  <si>
    <t>9,181*19</t>
  </si>
  <si>
    <t>15</t>
  </si>
  <si>
    <t>997013631</t>
  </si>
  <si>
    <t>Poplatek za uložení na skládce (skládkovné) stavebního odpadu směsného kód odpadu 17 09 04</t>
  </si>
  <si>
    <t>-1089226855</t>
  </si>
  <si>
    <t>998</t>
  </si>
  <si>
    <t>Přesun hmot</t>
  </si>
  <si>
    <t>16</t>
  </si>
  <si>
    <t>998011009</t>
  </si>
  <si>
    <t>Přesun hmot pro budovy zděné s omezením mechanizace pro budovy v přes 6 do 12 m</t>
  </si>
  <si>
    <t>1002345183</t>
  </si>
  <si>
    <t>PSV</t>
  </si>
  <si>
    <t>Práce a dodávky PSV</t>
  </si>
  <si>
    <t>762</t>
  </si>
  <si>
    <t>Konstrukce tesařské</t>
  </si>
  <si>
    <t>17</t>
  </si>
  <si>
    <t>762321905</t>
  </si>
  <si>
    <t>Podepření vazníků fošnami a hranoly průřezové plochy přes 100 cm2</t>
  </si>
  <si>
    <t>m</t>
  </si>
  <si>
    <t>2134393460</t>
  </si>
  <si>
    <t xml:space="preserve">pro podporu u vyřezávaných trámů - odhad </t>
  </si>
  <si>
    <t>6,5+6,5+1,5</t>
  </si>
  <si>
    <t>(6,5+6,5+1,5)/1,0*0,4</t>
  </si>
  <si>
    <t>18</t>
  </si>
  <si>
    <t>762321911</t>
  </si>
  <si>
    <t>Zavětrování a ztužení vazníků prkny tl do 32 mm</t>
  </si>
  <si>
    <t>194644914</t>
  </si>
  <si>
    <t>upevnění stáv. vazných trámů - odhad</t>
  </si>
  <si>
    <t>(10+10)*2</t>
  </si>
  <si>
    <t>19</t>
  </si>
  <si>
    <t>762341811</t>
  </si>
  <si>
    <t>Demontáž bednění střech z prken</t>
  </si>
  <si>
    <t>-269815710</t>
  </si>
  <si>
    <t>(9,65+9,495)*7,67</t>
  </si>
  <si>
    <t>20</t>
  </si>
  <si>
    <t>762331812</t>
  </si>
  <si>
    <t>Demontáž vázaných kcí krovů z hranolů průřezové pl přes 120 do 224 cm2</t>
  </si>
  <si>
    <t>1159509783</t>
  </si>
  <si>
    <t>odstranění poškozených krokví u soused.obj.</t>
  </si>
  <si>
    <t>7,67*2</t>
  </si>
  <si>
    <t>762331815</t>
  </si>
  <si>
    <t>Demontáž vázaných kcí krovů z hranolů průřezové pl přes 450 do 600 cm2</t>
  </si>
  <si>
    <t>1714849813</t>
  </si>
  <si>
    <t xml:space="preserve">vyřezání poškozených trámů </t>
  </si>
  <si>
    <t>6,5+6,5+1,5-0,6*5</t>
  </si>
  <si>
    <t>22</t>
  </si>
  <si>
    <t>762082240</t>
  </si>
  <si>
    <t>Provedení tesařského profilování zhlaví trámu pl přes 320 cm2 - příprava pro plátování</t>
  </si>
  <si>
    <t>kus</t>
  </si>
  <si>
    <t>193538758</t>
  </si>
  <si>
    <t>23</t>
  </si>
  <si>
    <t>762085112</t>
  </si>
  <si>
    <t>Montáž svorníků nebo šroubů dl přes 150 do 300 mm</t>
  </si>
  <si>
    <t>-1516025435</t>
  </si>
  <si>
    <t>4*5</t>
  </si>
  <si>
    <t>24</t>
  </si>
  <si>
    <t>M</t>
  </si>
  <si>
    <t>31197006</t>
  </si>
  <si>
    <t>tyč závitová Pz 4.6 M16 dl. 300mm</t>
  </si>
  <si>
    <t>32</t>
  </si>
  <si>
    <t>2008028188</t>
  </si>
  <si>
    <t>0,3*4*5</t>
  </si>
  <si>
    <t>25</t>
  </si>
  <si>
    <t>31111008</t>
  </si>
  <si>
    <t>matice přesná šestihranná Pz DIN 934-8 M16</t>
  </si>
  <si>
    <t>100 kus</t>
  </si>
  <si>
    <t>2062280149</t>
  </si>
  <si>
    <t>26</t>
  </si>
  <si>
    <t>762086111</t>
  </si>
  <si>
    <t>Montáž KDK hmotnosti prvku do 5 kg - styčníkové plechy</t>
  </si>
  <si>
    <t>kg</t>
  </si>
  <si>
    <t>183331507</t>
  </si>
  <si>
    <t>0,6*2*5*7,85</t>
  </si>
  <si>
    <t>27</t>
  </si>
  <si>
    <t>13515114</t>
  </si>
  <si>
    <t>ocel široká jakost S235JR 200x600x5mm</t>
  </si>
  <si>
    <t>484722450</t>
  </si>
  <si>
    <t>spodní a horní plech ( 7,85 kg/m )</t>
  </si>
  <si>
    <t>0,6*2*5*7,85/1000</t>
  </si>
  <si>
    <t>28</t>
  </si>
  <si>
    <t>762341210</t>
  </si>
  <si>
    <t>Montáž bednění střech rovných a šikmých sklonu do 60° z hrubých prken na sraz tl do 32 mm</t>
  </si>
  <si>
    <t>1154788348</t>
  </si>
  <si>
    <t>29</t>
  </si>
  <si>
    <t>60511081</t>
  </si>
  <si>
    <t>řezivo jehličnaté středové smrk tl 18-32mm dl 4-5m</t>
  </si>
  <si>
    <t>430730941</t>
  </si>
  <si>
    <t>150*0,018</t>
  </si>
  <si>
    <t>30</t>
  </si>
  <si>
    <t>762332132</t>
  </si>
  <si>
    <t>Montáž vázaných kcí krovů pravidelných z hraněného řeziva průřezové pl přes 120 do 224 cm2</t>
  </si>
  <si>
    <t>-1417306602</t>
  </si>
  <si>
    <t>nové krokve 100/150</t>
  </si>
  <si>
    <t>7,7*2*6</t>
  </si>
  <si>
    <t>výměna krokve u komína a soused. obj. 140/150</t>
  </si>
  <si>
    <t>7,7*2*2*1</t>
  </si>
  <si>
    <t>31</t>
  </si>
  <si>
    <t>60512131</t>
  </si>
  <si>
    <t>hranol stavební řezivo průřezu do 224cm2 dl 6-8m</t>
  </si>
  <si>
    <t>-1466138362</t>
  </si>
  <si>
    <t>nové krokve</t>
  </si>
  <si>
    <t>(7,7*12)*0,10*0,15</t>
  </si>
  <si>
    <t>výměna krokve</t>
  </si>
  <si>
    <t>(7,7*4)*0,14*0,15</t>
  </si>
  <si>
    <t>762332135</t>
  </si>
  <si>
    <t>Montáž vázaných kcí krovů pravidelných z hraněného řeziva průřezové pl přes 450 cm2</t>
  </si>
  <si>
    <t>1660261705</t>
  </si>
  <si>
    <t>nové vazné trámy 200/240</t>
  </si>
  <si>
    <t>33</t>
  </si>
  <si>
    <t>60512146</t>
  </si>
  <si>
    <t>hranol stavební řezivo průřezu nad 450cm2 dl 6-8m</t>
  </si>
  <si>
    <t>2057184133</t>
  </si>
  <si>
    <t>nové vazné trámy</t>
  </si>
  <si>
    <t>(6,5+6,5+1,5)*0,2*0,24</t>
  </si>
  <si>
    <t>34</t>
  </si>
  <si>
    <t>762083111</t>
  </si>
  <si>
    <t>Impregnace řeziva proti dřevokaznému hmyzu a houbám máčením třída ohrožení 1 a 2</t>
  </si>
  <si>
    <t>1691751155</t>
  </si>
  <si>
    <t>(7,7*2*6)*0,10*0,15</t>
  </si>
  <si>
    <t>(7,7*2*2*1)*0,14*0,15</t>
  </si>
  <si>
    <t>35</t>
  </si>
  <si>
    <t>762342216</t>
  </si>
  <si>
    <t>Montáž laťování na střechách jednoduchých sklonu do 60° osové vzdálenosti přes 360 do 600 mm</t>
  </si>
  <si>
    <t>-1814200668</t>
  </si>
  <si>
    <t>150</t>
  </si>
  <si>
    <t xml:space="preserve">délka latí </t>
  </si>
  <si>
    <t>7,67/0,39*9,65*2 = 380 m</t>
  </si>
  <si>
    <t>36</t>
  </si>
  <si>
    <t>762342511</t>
  </si>
  <si>
    <t>Montáž kontralatí na podklad bez tepelné izolace</t>
  </si>
  <si>
    <t>2024480523</t>
  </si>
  <si>
    <t>7,7*2*15</t>
  </si>
  <si>
    <t>37</t>
  </si>
  <si>
    <t>60514101</t>
  </si>
  <si>
    <t>řezivo jehličnaté lať 10-25cm2</t>
  </si>
  <si>
    <t>1929595628</t>
  </si>
  <si>
    <t>231*0,04*0,06</t>
  </si>
  <si>
    <t>380*0,04*0,06</t>
  </si>
  <si>
    <t>38</t>
  </si>
  <si>
    <t>762395000</t>
  </si>
  <si>
    <t>Spojovací prostředky krovů, bednění, laťování, nadstřešních konstrukcí</t>
  </si>
  <si>
    <t>245233430</t>
  </si>
  <si>
    <t>2,0333</t>
  </si>
  <si>
    <t>0,696</t>
  </si>
  <si>
    <t>1,466</t>
  </si>
  <si>
    <t>39</t>
  </si>
  <si>
    <t>998762102</t>
  </si>
  <si>
    <t>Přesun hmot tonážní pro kce tesařské v objektech v přes 6 do 12 m</t>
  </si>
  <si>
    <t>-1993079343</t>
  </si>
  <si>
    <t>764</t>
  </si>
  <si>
    <t>Konstrukce klempířské</t>
  </si>
  <si>
    <t>40</t>
  </si>
  <si>
    <t>764001821</t>
  </si>
  <si>
    <t>Demontáž krytiny ze svitků nebo tabulí do suti</t>
  </si>
  <si>
    <t>529574076</t>
  </si>
  <si>
    <t>41</t>
  </si>
  <si>
    <t>764001851</t>
  </si>
  <si>
    <t>Demontáž hřebene s větrací mřížkou nebo hřebenovým plechem do suti</t>
  </si>
  <si>
    <t>1023707950</t>
  </si>
  <si>
    <t>42</t>
  </si>
  <si>
    <t>764002801</t>
  </si>
  <si>
    <t>Demontáž závětrné lišty do suti</t>
  </si>
  <si>
    <t>-1380850338</t>
  </si>
  <si>
    <t xml:space="preserve">oplechování štítu </t>
  </si>
  <si>
    <t>43</t>
  </si>
  <si>
    <t>764002871</t>
  </si>
  <si>
    <t>Demontáž lemování zdí do suti</t>
  </si>
  <si>
    <t>1722564148</t>
  </si>
  <si>
    <t xml:space="preserve">oplechování sousedního objektu </t>
  </si>
  <si>
    <t>7,5*2</t>
  </si>
  <si>
    <t>44</t>
  </si>
  <si>
    <t>764002835</t>
  </si>
  <si>
    <t>Demontáž sněhového zachytávače kusového do suti</t>
  </si>
  <si>
    <t>1910926457</t>
  </si>
  <si>
    <t xml:space="preserve">dle pohledů </t>
  </si>
  <si>
    <t>8+8</t>
  </si>
  <si>
    <t>45</t>
  </si>
  <si>
    <t>764002881</t>
  </si>
  <si>
    <t>Demontáž lemování střešních prostupů do suti</t>
  </si>
  <si>
    <t>-437408629</t>
  </si>
  <si>
    <t>oplechování stávajícího komínu</t>
  </si>
  <si>
    <t>(0,7+0,8)*2*0,4</t>
  </si>
  <si>
    <t>46</t>
  </si>
  <si>
    <t>764004801</t>
  </si>
  <si>
    <t>Demontáž podokapního žlabu do suti</t>
  </si>
  <si>
    <t>-288804946</t>
  </si>
  <si>
    <t>9,65*2</t>
  </si>
  <si>
    <t>47</t>
  </si>
  <si>
    <t>764004841</t>
  </si>
  <si>
    <t>Demontáž háku do suti</t>
  </si>
  <si>
    <t>256400699</t>
  </si>
  <si>
    <t>48</t>
  </si>
  <si>
    <t>764004861</t>
  </si>
  <si>
    <t>Demontáž svodu do suti</t>
  </si>
  <si>
    <t>91875127</t>
  </si>
  <si>
    <t>49</t>
  </si>
  <si>
    <t>764111403</t>
  </si>
  <si>
    <t>Krytina střechy rovné drážkováním ze svitků z Pz plechu rš 500 mm sklonu přes 30 do 60°</t>
  </si>
  <si>
    <t>-1712078627</t>
  </si>
  <si>
    <t xml:space="preserve">rovinný plech barevný - svitek </t>
  </si>
  <si>
    <t>12,5</t>
  </si>
  <si>
    <t>50</t>
  </si>
  <si>
    <t>764212403</t>
  </si>
  <si>
    <t>Oplechování štítu závětrnou lištou z Pz plechu rš 250 mm</t>
  </si>
  <si>
    <t>15663780</t>
  </si>
  <si>
    <t>51</t>
  </si>
  <si>
    <t>764311413</t>
  </si>
  <si>
    <t>Lemování rovných zdí střech s krytinou skládanou z Pz plechu rš 250 mm</t>
  </si>
  <si>
    <t>-2005857527</t>
  </si>
  <si>
    <t>oplechování pod okrajovými taškami</t>
  </si>
  <si>
    <t>52</t>
  </si>
  <si>
    <t>764511404</t>
  </si>
  <si>
    <t>Žlab podokapní půlkruhový z Pz plechu rš 330 mm</t>
  </si>
  <si>
    <t>-853701065</t>
  </si>
  <si>
    <t>9,65+9,495+0,855</t>
  </si>
  <si>
    <t>žlab : 20 m</t>
  </si>
  <si>
    <t xml:space="preserve">hák : 18 ks </t>
  </si>
  <si>
    <t xml:space="preserve">čílko : 4 ks </t>
  </si>
  <si>
    <t xml:space="preserve">žlabová spojka : 2 ks </t>
  </si>
  <si>
    <t>53</t>
  </si>
  <si>
    <t>764511444</t>
  </si>
  <si>
    <t>Kotlík oválný (trychtýřový) pro podokapní žlaby z Pz plechu 330/100 mm</t>
  </si>
  <si>
    <t>-1881324341</t>
  </si>
  <si>
    <t>54</t>
  </si>
  <si>
    <t>764518422</t>
  </si>
  <si>
    <t>Svody kruhové včetně objímek, kolen, odskoků z Pz plechu průměru 100 mm</t>
  </si>
  <si>
    <t>1076225146</t>
  </si>
  <si>
    <t>svod : 8 m</t>
  </si>
  <si>
    <t xml:space="preserve">objímka, hrot 200 : 4 ks  </t>
  </si>
  <si>
    <t>koleno 72 st. : 4 ks</t>
  </si>
  <si>
    <t>koleno výtokové : 2 ks</t>
  </si>
  <si>
    <t>55</t>
  </si>
  <si>
    <t>998764102</t>
  </si>
  <si>
    <t>Přesun hmot tonážní pro konstrukce klempířské v objektech v přes 6 do 12 m</t>
  </si>
  <si>
    <t>-1843215583</t>
  </si>
  <si>
    <t>765</t>
  </si>
  <si>
    <t>Krytina skládaná</t>
  </si>
  <si>
    <t>56</t>
  </si>
  <si>
    <t>765113011</t>
  </si>
  <si>
    <t>Krytina keramická drážková velkoformátová (do 12 ks/m2) režná sklonu do 30° na sucho vč. 3ks/m2 protisněhová taška</t>
  </si>
  <si>
    <t>-957721974</t>
  </si>
  <si>
    <t>taška protisněhová - 3 ks/m2 : 438 ks</t>
  </si>
  <si>
    <t>57</t>
  </si>
  <si>
    <t>765113112</t>
  </si>
  <si>
    <t xml:space="preserve">Krytina keramická okapová hrana s větracím pásem kovovým </t>
  </si>
  <si>
    <t>-600891698</t>
  </si>
  <si>
    <t xml:space="preserve">větrací pás okapový kovový š. 100 mm : 4 ks po 5 m ( 4 role ) </t>
  </si>
  <si>
    <t>58</t>
  </si>
  <si>
    <t>765113121</t>
  </si>
  <si>
    <t>Krytina keramická okapová hrana s větrací mřížkou jednoduchou</t>
  </si>
  <si>
    <t>-1494512620</t>
  </si>
  <si>
    <t xml:space="preserve">odvětrávací mřížka jednoduchá ochrana proti ptákům š. 55 mm 1m/m </t>
  </si>
  <si>
    <t>59</t>
  </si>
  <si>
    <t>765113122</t>
  </si>
  <si>
    <t>Krytina keramická okapová hrana s větrací mřížkou vysokou s hřebenem</t>
  </si>
  <si>
    <t>-423100587</t>
  </si>
  <si>
    <t>větrací pás hřebene š.320 mm 1,1m/m : 2 ks po 5 m ( 2 role)</t>
  </si>
  <si>
    <t>60</t>
  </si>
  <si>
    <t>765113331</t>
  </si>
  <si>
    <t>Krytina keramická drážková hřeben z hřebenáčů režných s podhřebenovými velkoformátovými (do 9 ks/m oboustranně) větracími taškami</t>
  </si>
  <si>
    <t>-2063728240</t>
  </si>
  <si>
    <t>hřebenáč 3,15 ks/m : 3,15*9,65=30 ks</t>
  </si>
  <si>
    <t>odvětrávací taška 9 ks/m oboustranně :  42 ks</t>
  </si>
  <si>
    <t>61</t>
  </si>
  <si>
    <t>765113551</t>
  </si>
  <si>
    <t>Krytina keramická drážková štítová hrana z velkoformátových (do 3 ks/m) okrajových tašek režných na sucho</t>
  </si>
  <si>
    <t>-1390316327</t>
  </si>
  <si>
    <t>krajová taška levá/pravá - 3ks/m : 7,67*3*2= 23+23=46ks</t>
  </si>
  <si>
    <t>62</t>
  </si>
  <si>
    <t>765113911</t>
  </si>
  <si>
    <t>Příplatek ke krytině keramické drážkové za sklon přes 30° do 40°</t>
  </si>
  <si>
    <t>1935522638</t>
  </si>
  <si>
    <t>63</t>
  </si>
  <si>
    <t>765115403</t>
  </si>
  <si>
    <t>Montáž mříže sněholamu pro keramickou krytinu</t>
  </si>
  <si>
    <t>1855823788</t>
  </si>
  <si>
    <t>64</t>
  </si>
  <si>
    <t>59660033</t>
  </si>
  <si>
    <t>komplet protisněhový (4x držák mříže, sněhová mříž d 3000mm, 2x spojka mříže)</t>
  </si>
  <si>
    <t>sada</t>
  </si>
  <si>
    <t>808398825</t>
  </si>
  <si>
    <t>65</t>
  </si>
  <si>
    <t>765191013</t>
  </si>
  <si>
    <t>Montáž pojistné hydroizolační nebo parotěsné fólie kladené přes 20° volně na bednění nebo tepelnou izolaci</t>
  </si>
  <si>
    <t>-1384178783</t>
  </si>
  <si>
    <t>66</t>
  </si>
  <si>
    <t>59660235</t>
  </si>
  <si>
    <t>972221533</t>
  </si>
  <si>
    <t>67</t>
  </si>
  <si>
    <t>765191031</t>
  </si>
  <si>
    <t>Lepení těsnících pásků pod kontralatě</t>
  </si>
  <si>
    <t>-416750372</t>
  </si>
  <si>
    <t>68</t>
  </si>
  <si>
    <t>28329302</t>
  </si>
  <si>
    <t>-943133475</t>
  </si>
  <si>
    <t>200*1,1 'Přepočtené koeficientem množství</t>
  </si>
  <si>
    <t>69</t>
  </si>
  <si>
    <t>998765102</t>
  </si>
  <si>
    <t>Přesun hmot tonážní pro krytiny skládané v objektech v přes 6 do 12 m</t>
  </si>
  <si>
    <t>934773564</t>
  </si>
  <si>
    <t>VRN</t>
  </si>
  <si>
    <t>Vedlejší rozpočtové náklady</t>
  </si>
  <si>
    <t>VRN3</t>
  </si>
  <si>
    <t>Zařízení staveniště</t>
  </si>
  <si>
    <t>70</t>
  </si>
  <si>
    <t>030001000</t>
  </si>
  <si>
    <t>%</t>
  </si>
  <si>
    <t>1024</t>
  </si>
  <si>
    <t>-1685101731</t>
  </si>
  <si>
    <t>VRN9</t>
  </si>
  <si>
    <t>Ostatní náklady</t>
  </si>
  <si>
    <t>71</t>
  </si>
  <si>
    <t>090001000</t>
  </si>
  <si>
    <t>kpl</t>
  </si>
  <si>
    <t>1445550100</t>
  </si>
  <si>
    <t>150*1=165 - 75*3 role'Přepočtené koeficientem množství</t>
  </si>
  <si>
    <t xml:space="preserve">páska těsnící jednostranně lepící pěnová pro napojení parotěsných folií na navazující konstrukce š 15mm </t>
  </si>
  <si>
    <t xml:space="preserve">taška odvětrávací viz pol. č.60 - 42 ks </t>
  </si>
  <si>
    <t>taška půlená 1/2 - 0,6 ks/m2 : 60 ks</t>
  </si>
  <si>
    <t>taška základní 1/1 - 12,00 ks/m2 : 1762 ks - 438 ks -42 ks = 1282 ks</t>
  </si>
  <si>
    <t>fólie kontaktní difuzně propustná pro doplňkovou hydroizolační vrstvu, 180 g/m2 ( 3 role)</t>
  </si>
  <si>
    <t>např. Tondach falcovka 11 cihlově červená bez povrchové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</si>
</sst>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8" fillId="5" borderId="0" xfId="0" applyFont="1" applyFill="1" applyAlignme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0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85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87" t="s">
        <v>15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9">
        <f>ROUND(AG94,2)</f>
        <v>0</v>
      </c>
      <c r="AL26" s="190"/>
      <c r="AM26" s="190"/>
      <c r="AN26" s="190"/>
      <c r="AO26" s="190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1" t="s">
        <v>31</v>
      </c>
      <c r="M28" s="191"/>
      <c r="N28" s="191"/>
      <c r="O28" s="191"/>
      <c r="P28" s="191"/>
      <c r="Q28" s="29"/>
      <c r="R28" s="29"/>
      <c r="S28" s="29"/>
      <c r="T28" s="29"/>
      <c r="U28" s="29"/>
      <c r="V28" s="29"/>
      <c r="W28" s="191" t="s">
        <v>32</v>
      </c>
      <c r="X28" s="191"/>
      <c r="Y28" s="191"/>
      <c r="Z28" s="191"/>
      <c r="AA28" s="191"/>
      <c r="AB28" s="191"/>
      <c r="AC28" s="191"/>
      <c r="AD28" s="191"/>
      <c r="AE28" s="191"/>
      <c r="AF28" s="29"/>
      <c r="AG28" s="29"/>
      <c r="AH28" s="29"/>
      <c r="AI28" s="29"/>
      <c r="AJ28" s="29"/>
      <c r="AK28" s="191" t="s">
        <v>33</v>
      </c>
      <c r="AL28" s="191"/>
      <c r="AM28" s="191"/>
      <c r="AN28" s="191"/>
      <c r="AO28" s="191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4"/>
    </row>
    <row r="30" spans="1:71" s="3" customFormat="1" ht="14.45" customHeight="1">
      <c r="B30" s="34"/>
      <c r="F30" s="26" t="s">
        <v>36</v>
      </c>
      <c r="L30" s="194">
        <v>0.12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4"/>
    </row>
    <row r="31" spans="1:71" s="3" customFormat="1" ht="14.45" hidden="1" customHeight="1">
      <c r="B31" s="34"/>
      <c r="F31" s="26" t="s">
        <v>37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4"/>
    </row>
    <row r="32" spans="1:71" s="3" customFormat="1" ht="14.45" hidden="1" customHeight="1">
      <c r="B32" s="34"/>
      <c r="F32" s="26" t="s">
        <v>38</v>
      </c>
      <c r="L32" s="194">
        <v>0.12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4"/>
    </row>
    <row r="33" spans="1:57" s="3" customFormat="1" ht="14.45" hidden="1" customHeight="1">
      <c r="B33" s="34"/>
      <c r="F33" s="26" t="s">
        <v>39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15" t="s">
        <v>42</v>
      </c>
      <c r="Y35" s="216"/>
      <c r="Z35" s="216"/>
      <c r="AA35" s="216"/>
      <c r="AB35" s="216"/>
      <c r="AC35" s="37"/>
      <c r="AD35" s="37"/>
      <c r="AE35" s="37"/>
      <c r="AF35" s="37"/>
      <c r="AG35" s="37"/>
      <c r="AH35" s="37"/>
      <c r="AI35" s="37"/>
      <c r="AJ35" s="37"/>
      <c r="AK35" s="217">
        <f>SUM(AK26:AK33)</f>
        <v>0</v>
      </c>
      <c r="AL35" s="216"/>
      <c r="AM35" s="216"/>
      <c r="AN35" s="216"/>
      <c r="AO35" s="21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6" t="s">
        <v>12</v>
      </c>
      <c r="L84" s="4" t="str">
        <f>K5</f>
        <v>24/02/48</v>
      </c>
      <c r="AR84" s="48"/>
    </row>
    <row r="85" spans="1:90" s="5" customFormat="1" ht="36.950000000000003" customHeight="1">
      <c r="B85" s="49"/>
      <c r="C85" s="50" t="s">
        <v>14</v>
      </c>
      <c r="L85" s="206" t="str">
        <f>K6</f>
        <v>Kašperské hory č.p. 136 - stavební úpravy krovu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9"/>
    </row>
    <row r="86" spans="1:90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8" t="str">
        <f>IF(AN8= "","",AN8)</f>
        <v>26. 2. 2024</v>
      </c>
      <c r="AN87" s="208"/>
      <c r="AO87" s="29"/>
      <c r="AP87" s="29"/>
      <c r="AQ87" s="29"/>
      <c r="AR87" s="30"/>
      <c r="BE87" s="29"/>
    </row>
    <row r="88" spans="1:90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09" t="str">
        <f>IF(E17="","",E17)</f>
        <v xml:space="preserve"> </v>
      </c>
      <c r="AN89" s="210"/>
      <c r="AO89" s="210"/>
      <c r="AP89" s="210"/>
      <c r="AQ89" s="29"/>
      <c r="AR89" s="30"/>
      <c r="AS89" s="211" t="s">
        <v>50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0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09" t="str">
        <f>IF(E20="","",E20)</f>
        <v xml:space="preserve"> </v>
      </c>
      <c r="AN90" s="210"/>
      <c r="AO90" s="210"/>
      <c r="AP90" s="210"/>
      <c r="AQ90" s="29"/>
      <c r="AR90" s="30"/>
      <c r="AS90" s="213"/>
      <c r="AT90" s="21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0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3"/>
      <c r="AT91" s="21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0" s="2" customFormat="1" ht="29.25" customHeight="1">
      <c r="A92" s="29"/>
      <c r="B92" s="30"/>
      <c r="C92" s="201" t="s">
        <v>51</v>
      </c>
      <c r="D92" s="202"/>
      <c r="E92" s="202"/>
      <c r="F92" s="202"/>
      <c r="G92" s="202"/>
      <c r="H92" s="57"/>
      <c r="I92" s="203" t="s">
        <v>52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53</v>
      </c>
      <c r="AH92" s="202"/>
      <c r="AI92" s="202"/>
      <c r="AJ92" s="202"/>
      <c r="AK92" s="202"/>
      <c r="AL92" s="202"/>
      <c r="AM92" s="202"/>
      <c r="AN92" s="203" t="s">
        <v>54</v>
      </c>
      <c r="AO92" s="202"/>
      <c r="AP92" s="205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0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0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562.68173000000002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69</v>
      </c>
      <c r="BT94" s="74" t="s">
        <v>70</v>
      </c>
      <c r="BV94" s="74" t="s">
        <v>71</v>
      </c>
      <c r="BW94" s="74" t="s">
        <v>4</v>
      </c>
      <c r="BX94" s="74" t="s">
        <v>72</v>
      </c>
      <c r="CL94" s="74" t="s">
        <v>1</v>
      </c>
    </row>
    <row r="95" spans="1:90" s="7" customFormat="1" ht="24.75" customHeight="1">
      <c r="A95" s="75" t="s">
        <v>73</v>
      </c>
      <c r="B95" s="76"/>
      <c r="C95" s="77"/>
      <c r="D95" s="197" t="s">
        <v>13</v>
      </c>
      <c r="E95" s="197"/>
      <c r="F95" s="197"/>
      <c r="G95" s="197"/>
      <c r="H95" s="197"/>
      <c r="I95" s="78"/>
      <c r="J95" s="197" t="s">
        <v>15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'24-02-48 - Kašperské hory...'!J28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9" t="s">
        <v>74</v>
      </c>
      <c r="AR95" s="76"/>
      <c r="AS95" s="80">
        <v>0</v>
      </c>
      <c r="AT95" s="81">
        <f>ROUND(SUM(AV95:AW95),2)</f>
        <v>0</v>
      </c>
      <c r="AU95" s="82">
        <f>'24-02-48 - Kašperské hory...'!P125</f>
        <v>562.68173400000001</v>
      </c>
      <c r="AV95" s="81">
        <f>'24-02-48 - Kašperské hory...'!J31</f>
        <v>0</v>
      </c>
      <c r="AW95" s="81">
        <f>'24-02-48 - Kašperské hory...'!J32</f>
        <v>0</v>
      </c>
      <c r="AX95" s="81">
        <f>'24-02-48 - Kašperské hory...'!J33</f>
        <v>0</v>
      </c>
      <c r="AY95" s="81">
        <f>'24-02-48 - Kašperské hory...'!J34</f>
        <v>0</v>
      </c>
      <c r="AZ95" s="81">
        <f>'24-02-48 - Kašperské hory...'!F31</f>
        <v>0</v>
      </c>
      <c r="BA95" s="81">
        <f>'24-02-48 - Kašperské hory...'!F32</f>
        <v>0</v>
      </c>
      <c r="BB95" s="81">
        <f>'24-02-48 - Kašperské hory...'!F33</f>
        <v>0</v>
      </c>
      <c r="BC95" s="81">
        <f>'24-02-48 - Kašperské hory...'!F34</f>
        <v>0</v>
      </c>
      <c r="BD95" s="83">
        <f>'24-02-48 - Kašperské hory...'!F35</f>
        <v>0</v>
      </c>
      <c r="BT95" s="84" t="s">
        <v>75</v>
      </c>
      <c r="BU95" s="84" t="s">
        <v>76</v>
      </c>
      <c r="BV95" s="84" t="s">
        <v>71</v>
      </c>
      <c r="BW95" s="84" t="s">
        <v>4</v>
      </c>
      <c r="BX95" s="84" t="s">
        <v>72</v>
      </c>
      <c r="CL95" s="84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24-02-48 - Kašperské hor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61"/>
  <sheetViews>
    <sheetView showGridLines="0" tabSelected="1" topLeftCell="A246" workbookViewId="0">
      <selection activeCell="F320" sqref="F3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</row>
    <row r="2" spans="1:46" s="1" customFormat="1" ht="36.950000000000003" customHeight="1">
      <c r="L2" s="20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1:46" s="1" customFormat="1" ht="24.95" customHeight="1">
      <c r="B4" s="20"/>
      <c r="D4" s="21" t="s">
        <v>78</v>
      </c>
      <c r="L4" s="20"/>
      <c r="M4" s="8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29"/>
      <c r="B6" s="30"/>
      <c r="C6" s="29"/>
      <c r="D6" s="26" t="s">
        <v>14</v>
      </c>
      <c r="E6" s="29"/>
      <c r="F6" s="29"/>
      <c r="G6" s="29"/>
      <c r="H6" s="29"/>
      <c r="I6" s="29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206" t="s">
        <v>15</v>
      </c>
      <c r="F7" s="219"/>
      <c r="G7" s="219"/>
      <c r="H7" s="219"/>
      <c r="I7" s="29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>
      <c r="A8" s="29"/>
      <c r="B8" s="30"/>
      <c r="C8" s="29"/>
      <c r="D8" s="29"/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6" t="s">
        <v>16</v>
      </c>
      <c r="E9" s="29"/>
      <c r="F9" s="24" t="s">
        <v>1</v>
      </c>
      <c r="G9" s="29"/>
      <c r="H9" s="29"/>
      <c r="I9" s="26" t="s">
        <v>17</v>
      </c>
      <c r="J9" s="24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18</v>
      </c>
      <c r="E10" s="29"/>
      <c r="F10" s="24" t="s">
        <v>19</v>
      </c>
      <c r="G10" s="29"/>
      <c r="H10" s="29"/>
      <c r="I10" s="26" t="s">
        <v>20</v>
      </c>
      <c r="J10" s="52" t="str">
        <f>'Rekapitulace stavby'!AN8</f>
        <v>26. 2. 2024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9" customHeight="1">
      <c r="A11" s="29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22</v>
      </c>
      <c r="E12" s="29"/>
      <c r="F12" s="29"/>
      <c r="G12" s="29"/>
      <c r="H12" s="29"/>
      <c r="I12" s="26" t="s">
        <v>23</v>
      </c>
      <c r="J12" s="24" t="str">
        <f>IF('Rekapitulace stavby'!AN10="","",'Rekapitulace stavby'!AN10)</f>
        <v/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4" t="str">
        <f>IF('Rekapitulace stavby'!E11="","",'Rekapitulace stavby'!E11)</f>
        <v xml:space="preserve"> </v>
      </c>
      <c r="F13" s="29"/>
      <c r="G13" s="29"/>
      <c r="H13" s="29"/>
      <c r="I13" s="26" t="s">
        <v>24</v>
      </c>
      <c r="J13" s="24" t="str">
        <f>IF('Rekapitulace stavby'!AN11="","",'Rekapitulace stavby'!AN11)</f>
        <v/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5" customHeigh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6" t="s">
        <v>25</v>
      </c>
      <c r="E15" s="29"/>
      <c r="F15" s="29"/>
      <c r="G15" s="29"/>
      <c r="H15" s="29"/>
      <c r="I15" s="26" t="s">
        <v>23</v>
      </c>
      <c r="J15" s="24" t="str">
        <f>'Rekapitulace stavby'!AN13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185" t="str">
        <f>'Rekapitulace stavby'!E14</f>
        <v xml:space="preserve"> </v>
      </c>
      <c r="F16" s="185"/>
      <c r="G16" s="185"/>
      <c r="H16" s="185"/>
      <c r="I16" s="26" t="s">
        <v>24</v>
      </c>
      <c r="J16" s="24" t="str">
        <f>'Rekapitulace stavby'!AN14</f>
        <v/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5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6" t="s">
        <v>26</v>
      </c>
      <c r="E18" s="29"/>
      <c r="F18" s="29"/>
      <c r="G18" s="29"/>
      <c r="H18" s="29"/>
      <c r="I18" s="26" t="s">
        <v>23</v>
      </c>
      <c r="J18" s="24" t="str">
        <f>IF('Rekapitulace stavby'!AN16="","",'Rekapitulace stavby'!AN16)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4" t="str">
        <f>IF('Rekapitulace stavby'!E17="","",'Rekapitulace stavby'!E17)</f>
        <v xml:space="preserve"> </v>
      </c>
      <c r="F19" s="29"/>
      <c r="G19" s="29"/>
      <c r="H19" s="29"/>
      <c r="I19" s="26" t="s">
        <v>24</v>
      </c>
      <c r="J19" s="24" t="str">
        <f>IF('Rekapitulace stavby'!AN17="","",'Rekapitulace stavby'!AN17)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6" t="s">
        <v>28</v>
      </c>
      <c r="E21" s="29"/>
      <c r="F21" s="29"/>
      <c r="G21" s="29"/>
      <c r="H21" s="29"/>
      <c r="I21" s="26" t="s">
        <v>23</v>
      </c>
      <c r="J21" s="24" t="str">
        <f>IF('Rekapitulace stavby'!AN19="","",'Rekapitulace stavby'!AN19)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4" t="str">
        <f>IF('Rekapitulace stavby'!E20="","",'Rekapitulace stavby'!E20)</f>
        <v xml:space="preserve"> </v>
      </c>
      <c r="F22" s="29"/>
      <c r="G22" s="29"/>
      <c r="H22" s="29"/>
      <c r="I22" s="26" t="s">
        <v>24</v>
      </c>
      <c r="J22" s="24" t="str">
        <f>IF('Rekapitulace stavby'!AN20="","",'Rekapitulace stavby'!AN20)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6" t="s">
        <v>29</v>
      </c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87"/>
      <c r="B25" s="88"/>
      <c r="C25" s="87"/>
      <c r="D25" s="87"/>
      <c r="E25" s="188" t="s">
        <v>1</v>
      </c>
      <c r="F25" s="188"/>
      <c r="G25" s="188"/>
      <c r="H25" s="188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63"/>
      <c r="E27" s="63"/>
      <c r="F27" s="63"/>
      <c r="G27" s="63"/>
      <c r="H27" s="63"/>
      <c r="I27" s="63"/>
      <c r="J27" s="63"/>
      <c r="K27" s="63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25.35" customHeight="1">
      <c r="A28" s="29"/>
      <c r="B28" s="30"/>
      <c r="C28" s="29"/>
      <c r="D28" s="90" t="s">
        <v>30</v>
      </c>
      <c r="E28" s="29"/>
      <c r="F28" s="29"/>
      <c r="G28" s="29"/>
      <c r="H28" s="29"/>
      <c r="I28" s="29"/>
      <c r="J28" s="68">
        <f>ROUND(J125, 2)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9"/>
      <c r="E30" s="29"/>
      <c r="F30" s="33" t="s">
        <v>32</v>
      </c>
      <c r="G30" s="29"/>
      <c r="H30" s="29"/>
      <c r="I30" s="33" t="s">
        <v>31</v>
      </c>
      <c r="J30" s="33" t="s">
        <v>33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91" t="s">
        <v>34</v>
      </c>
      <c r="E31" s="26" t="s">
        <v>35</v>
      </c>
      <c r="F31" s="92">
        <f>ROUND((SUM(BE125:BE360)),  2)</f>
        <v>0</v>
      </c>
      <c r="G31" s="29"/>
      <c r="H31" s="29"/>
      <c r="I31" s="93">
        <v>0.21</v>
      </c>
      <c r="J31" s="92">
        <f>ROUND(((SUM(BE125:BE360))*I31),  2)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6" t="s">
        <v>36</v>
      </c>
      <c r="F32" s="92">
        <f>ROUND((SUM(BF125:BF360)),  2)</f>
        <v>0</v>
      </c>
      <c r="G32" s="29"/>
      <c r="H32" s="29"/>
      <c r="I32" s="93">
        <v>0.12</v>
      </c>
      <c r="J32" s="92">
        <f>ROUND(((SUM(BF125:BF360))*I32), 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29"/>
      <c r="E33" s="26" t="s">
        <v>37</v>
      </c>
      <c r="F33" s="92">
        <f>ROUND((SUM(BG125:BG360)),  2)</f>
        <v>0</v>
      </c>
      <c r="G33" s="29"/>
      <c r="H33" s="29"/>
      <c r="I33" s="93">
        <v>0.21</v>
      </c>
      <c r="J33" s="92">
        <f>0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38</v>
      </c>
      <c r="F34" s="92">
        <f>ROUND((SUM(BH125:BH360)),  2)</f>
        <v>0</v>
      </c>
      <c r="G34" s="29"/>
      <c r="H34" s="29"/>
      <c r="I34" s="93">
        <v>0.12</v>
      </c>
      <c r="J34" s="92">
        <f>0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39</v>
      </c>
      <c r="F35" s="92">
        <f>ROUND((SUM(BI125:BI360)),  2)</f>
        <v>0</v>
      </c>
      <c r="G35" s="29"/>
      <c r="H35" s="29"/>
      <c r="I35" s="93">
        <v>0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25.35" customHeight="1">
      <c r="A37" s="29"/>
      <c r="B37" s="30"/>
      <c r="C37" s="94"/>
      <c r="D37" s="95" t="s">
        <v>40</v>
      </c>
      <c r="E37" s="57"/>
      <c r="F37" s="57"/>
      <c r="G37" s="96" t="s">
        <v>41</v>
      </c>
      <c r="H37" s="97" t="s">
        <v>42</v>
      </c>
      <c r="I37" s="57"/>
      <c r="J37" s="98">
        <f>SUM(J28:J35)</f>
        <v>0</v>
      </c>
      <c r="K37" s="9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00" t="s">
        <v>46</v>
      </c>
      <c r="G61" s="42" t="s">
        <v>45</v>
      </c>
      <c r="H61" s="32"/>
      <c r="I61" s="32"/>
      <c r="J61" s="10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00" t="s">
        <v>46</v>
      </c>
      <c r="G76" s="42" t="s">
        <v>45</v>
      </c>
      <c r="H76" s="32"/>
      <c r="I76" s="32"/>
      <c r="J76" s="10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79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06" t="str">
        <f>E7</f>
        <v>Kašperské hory č.p. 136 - stavební úpravy krovu</v>
      </c>
      <c r="F85" s="219"/>
      <c r="G85" s="219"/>
      <c r="H85" s="21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6" t="s">
        <v>18</v>
      </c>
      <c r="D87" s="29"/>
      <c r="E87" s="29"/>
      <c r="F87" s="24" t="str">
        <f>F10</f>
        <v xml:space="preserve"> </v>
      </c>
      <c r="G87" s="29"/>
      <c r="H87" s="29"/>
      <c r="I87" s="26" t="s">
        <v>20</v>
      </c>
      <c r="J87" s="52" t="str">
        <f>IF(J10="","",J10)</f>
        <v>26. 2. 2024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2" customHeight="1">
      <c r="A89" s="29"/>
      <c r="B89" s="30"/>
      <c r="C89" s="26" t="s">
        <v>22</v>
      </c>
      <c r="D89" s="29"/>
      <c r="E89" s="29"/>
      <c r="F89" s="24" t="str">
        <f>E13</f>
        <v xml:space="preserve"> </v>
      </c>
      <c r="G89" s="29"/>
      <c r="H89" s="29"/>
      <c r="I89" s="26" t="s">
        <v>26</v>
      </c>
      <c r="J89" s="27" t="str">
        <f>E19</f>
        <v xml:space="preserve"> 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2" customHeight="1">
      <c r="A90" s="29"/>
      <c r="B90" s="30"/>
      <c r="C90" s="26" t="s">
        <v>25</v>
      </c>
      <c r="D90" s="29"/>
      <c r="E90" s="29"/>
      <c r="F90" s="24" t="str">
        <f>IF(E16="","",E16)</f>
        <v xml:space="preserve"> </v>
      </c>
      <c r="G90" s="29"/>
      <c r="H90" s="29"/>
      <c r="I90" s="26" t="s">
        <v>28</v>
      </c>
      <c r="J90" s="27" t="str">
        <f>E22</f>
        <v xml:space="preserve"> 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02" t="s">
        <v>80</v>
      </c>
      <c r="D92" s="94"/>
      <c r="E92" s="94"/>
      <c r="F92" s="94"/>
      <c r="G92" s="94"/>
      <c r="H92" s="94"/>
      <c r="I92" s="94"/>
      <c r="J92" s="103" t="s">
        <v>81</v>
      </c>
      <c r="K92" s="94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9" customHeight="1">
      <c r="A94" s="29"/>
      <c r="B94" s="30"/>
      <c r="C94" s="104" t="s">
        <v>82</v>
      </c>
      <c r="D94" s="29"/>
      <c r="E94" s="29"/>
      <c r="F94" s="29"/>
      <c r="G94" s="29"/>
      <c r="H94" s="29"/>
      <c r="I94" s="29"/>
      <c r="J94" s="68">
        <f>J125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7" t="s">
        <v>83</v>
      </c>
    </row>
    <row r="95" spans="1:47" s="9" customFormat="1" ht="24.95" customHeight="1">
      <c r="B95" s="105"/>
      <c r="D95" s="106" t="s">
        <v>84</v>
      </c>
      <c r="E95" s="107"/>
      <c r="F95" s="107"/>
      <c r="G95" s="107"/>
      <c r="H95" s="107"/>
      <c r="I95" s="107"/>
      <c r="J95" s="108">
        <f>J126</f>
        <v>0</v>
      </c>
      <c r="L95" s="105"/>
    </row>
    <row r="96" spans="1:47" s="10" customFormat="1" ht="19.899999999999999" customHeight="1">
      <c r="B96" s="109"/>
      <c r="D96" s="110" t="s">
        <v>85</v>
      </c>
      <c r="E96" s="111"/>
      <c r="F96" s="111"/>
      <c r="G96" s="111"/>
      <c r="H96" s="111"/>
      <c r="I96" s="111"/>
      <c r="J96" s="112">
        <f>J127</f>
        <v>0</v>
      </c>
      <c r="L96" s="109"/>
    </row>
    <row r="97" spans="1:31" s="10" customFormat="1" ht="14.85" customHeight="1">
      <c r="B97" s="109"/>
      <c r="D97" s="110" t="s">
        <v>86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4.85" customHeight="1">
      <c r="B98" s="109"/>
      <c r="D98" s="110" t="s">
        <v>87</v>
      </c>
      <c r="E98" s="111"/>
      <c r="F98" s="111"/>
      <c r="G98" s="111"/>
      <c r="H98" s="111"/>
      <c r="I98" s="111"/>
      <c r="J98" s="112">
        <f>J138</f>
        <v>0</v>
      </c>
      <c r="L98" s="109"/>
    </row>
    <row r="99" spans="1:31" s="10" customFormat="1" ht="14.85" customHeight="1">
      <c r="B99" s="109"/>
      <c r="D99" s="110" t="s">
        <v>88</v>
      </c>
      <c r="E99" s="111"/>
      <c r="F99" s="111"/>
      <c r="G99" s="111"/>
      <c r="H99" s="111"/>
      <c r="I99" s="111"/>
      <c r="J99" s="112">
        <f>J165</f>
        <v>0</v>
      </c>
      <c r="L99" s="109"/>
    </row>
    <row r="100" spans="1:31" s="10" customFormat="1" ht="14.85" customHeight="1">
      <c r="B100" s="109"/>
      <c r="D100" s="110" t="s">
        <v>89</v>
      </c>
      <c r="E100" s="111"/>
      <c r="F100" s="111"/>
      <c r="G100" s="111"/>
      <c r="H100" s="111"/>
      <c r="I100" s="111"/>
      <c r="J100" s="112">
        <f>J177</f>
        <v>0</v>
      </c>
      <c r="L100" s="109"/>
    </row>
    <row r="101" spans="1:31" s="10" customFormat="1" ht="19.899999999999999" customHeight="1">
      <c r="B101" s="109"/>
      <c r="D101" s="110" t="s">
        <v>90</v>
      </c>
      <c r="E101" s="111"/>
      <c r="F101" s="111"/>
      <c r="G101" s="111"/>
      <c r="H101" s="111"/>
      <c r="I101" s="111"/>
      <c r="J101" s="112">
        <f>J179</f>
        <v>0</v>
      </c>
      <c r="L101" s="109"/>
    </row>
    <row r="102" spans="1:31" s="10" customFormat="1" ht="14.85" customHeight="1">
      <c r="B102" s="109"/>
      <c r="D102" s="110" t="s">
        <v>91</v>
      </c>
      <c r="E102" s="111"/>
      <c r="F102" s="111"/>
      <c r="G102" s="111"/>
      <c r="H102" s="111"/>
      <c r="I102" s="111"/>
      <c r="J102" s="112">
        <f>J180</f>
        <v>0</v>
      </c>
      <c r="L102" s="109"/>
    </row>
    <row r="103" spans="1:31" s="10" customFormat="1" ht="14.85" customHeight="1">
      <c r="B103" s="109"/>
      <c r="D103" s="110" t="s">
        <v>92</v>
      </c>
      <c r="E103" s="111"/>
      <c r="F103" s="111"/>
      <c r="G103" s="111"/>
      <c r="H103" s="111"/>
      <c r="I103" s="111"/>
      <c r="J103" s="112">
        <f>J263</f>
        <v>0</v>
      </c>
      <c r="L103" s="109"/>
    </row>
    <row r="104" spans="1:31" s="10" customFormat="1" ht="14.85" customHeight="1">
      <c r="B104" s="109"/>
      <c r="D104" s="110" t="s">
        <v>93</v>
      </c>
      <c r="E104" s="111"/>
      <c r="F104" s="111"/>
      <c r="G104" s="111"/>
      <c r="H104" s="111"/>
      <c r="I104" s="111"/>
      <c r="J104" s="112">
        <f>J316</f>
        <v>0</v>
      </c>
      <c r="L104" s="109"/>
    </row>
    <row r="105" spans="1:31" s="10" customFormat="1" ht="19.899999999999999" customHeight="1">
      <c r="B105" s="109"/>
      <c r="D105" s="110" t="s">
        <v>94</v>
      </c>
      <c r="E105" s="111"/>
      <c r="F105" s="111"/>
      <c r="G105" s="111"/>
      <c r="H105" s="111"/>
      <c r="I105" s="111"/>
      <c r="J105" s="112">
        <f>J356</f>
        <v>0</v>
      </c>
      <c r="L105" s="109"/>
    </row>
    <row r="106" spans="1:31" s="10" customFormat="1" ht="14.85" customHeight="1">
      <c r="B106" s="109"/>
      <c r="D106" s="110" t="s">
        <v>95</v>
      </c>
      <c r="E106" s="111"/>
      <c r="F106" s="111"/>
      <c r="G106" s="111"/>
      <c r="H106" s="111"/>
      <c r="I106" s="111"/>
      <c r="J106" s="112">
        <f>J357</f>
        <v>0</v>
      </c>
      <c r="L106" s="109"/>
    </row>
    <row r="107" spans="1:31" s="10" customFormat="1" ht="14.85" customHeight="1">
      <c r="B107" s="109"/>
      <c r="D107" s="110" t="s">
        <v>96</v>
      </c>
      <c r="E107" s="111"/>
      <c r="F107" s="111"/>
      <c r="G107" s="111"/>
      <c r="H107" s="111"/>
      <c r="I107" s="111"/>
      <c r="J107" s="112">
        <f>J359</f>
        <v>0</v>
      </c>
      <c r="L107" s="109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21" t="s">
        <v>97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6" t="s">
        <v>14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06" t="str">
        <f>E7</f>
        <v>Kašperské hory č.p. 136 - stavební úpravy krovu</v>
      </c>
      <c r="F117" s="219"/>
      <c r="G117" s="219"/>
      <c r="H117" s="21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6" t="s">
        <v>18</v>
      </c>
      <c r="D119" s="29"/>
      <c r="E119" s="29"/>
      <c r="F119" s="24" t="str">
        <f>F10</f>
        <v xml:space="preserve"> </v>
      </c>
      <c r="G119" s="29"/>
      <c r="H119" s="29"/>
      <c r="I119" s="26" t="s">
        <v>20</v>
      </c>
      <c r="J119" s="52" t="str">
        <f>IF(J10="","",J10)</f>
        <v>26. 2. 2024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5.2" customHeight="1">
      <c r="A121" s="29"/>
      <c r="B121" s="30"/>
      <c r="C121" s="26" t="s">
        <v>22</v>
      </c>
      <c r="D121" s="29"/>
      <c r="E121" s="29"/>
      <c r="F121" s="24" t="str">
        <f>E13</f>
        <v xml:space="preserve"> </v>
      </c>
      <c r="G121" s="29"/>
      <c r="H121" s="29"/>
      <c r="I121" s="26" t="s">
        <v>26</v>
      </c>
      <c r="J121" s="27" t="str">
        <f>E19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6" t="s">
        <v>25</v>
      </c>
      <c r="D122" s="29"/>
      <c r="E122" s="29"/>
      <c r="F122" s="24" t="str">
        <f>IF(E16="","",E16)</f>
        <v xml:space="preserve"> </v>
      </c>
      <c r="G122" s="29"/>
      <c r="H122" s="29"/>
      <c r="I122" s="26" t="s">
        <v>28</v>
      </c>
      <c r="J122" s="27" t="str">
        <f>E22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11" customFormat="1" ht="29.25" customHeight="1">
      <c r="A124" s="113"/>
      <c r="B124" s="114"/>
      <c r="C124" s="115" t="s">
        <v>98</v>
      </c>
      <c r="D124" s="116" t="s">
        <v>55</v>
      </c>
      <c r="E124" s="116" t="s">
        <v>51</v>
      </c>
      <c r="F124" s="116" t="s">
        <v>52</v>
      </c>
      <c r="G124" s="116" t="s">
        <v>99</v>
      </c>
      <c r="H124" s="116" t="s">
        <v>100</v>
      </c>
      <c r="I124" s="116" t="s">
        <v>101</v>
      </c>
      <c r="J124" s="116" t="s">
        <v>81</v>
      </c>
      <c r="K124" s="117" t="s">
        <v>102</v>
      </c>
      <c r="L124" s="118"/>
      <c r="M124" s="59" t="s">
        <v>1</v>
      </c>
      <c r="N124" s="60" t="s">
        <v>34</v>
      </c>
      <c r="O124" s="60" t="s">
        <v>103</v>
      </c>
      <c r="P124" s="60" t="s">
        <v>104</v>
      </c>
      <c r="Q124" s="60" t="s">
        <v>105</v>
      </c>
      <c r="R124" s="60" t="s">
        <v>106</v>
      </c>
      <c r="S124" s="60" t="s">
        <v>107</v>
      </c>
      <c r="T124" s="61" t="s">
        <v>108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</row>
    <row r="125" spans="1:63" s="2" customFormat="1" ht="22.9" customHeight="1">
      <c r="A125" s="29"/>
      <c r="B125" s="30"/>
      <c r="C125" s="66" t="s">
        <v>109</v>
      </c>
      <c r="D125" s="29"/>
      <c r="E125" s="29"/>
      <c r="F125" s="29"/>
      <c r="G125" s="29"/>
      <c r="H125" s="29"/>
      <c r="I125" s="29"/>
      <c r="J125" s="119">
        <f>BK125</f>
        <v>0</v>
      </c>
      <c r="K125" s="29"/>
      <c r="L125" s="30"/>
      <c r="M125" s="62"/>
      <c r="N125" s="53"/>
      <c r="O125" s="63"/>
      <c r="P125" s="120">
        <f>P126</f>
        <v>562.68173400000001</v>
      </c>
      <c r="Q125" s="63"/>
      <c r="R125" s="120">
        <f>R126</f>
        <v>12.93070466</v>
      </c>
      <c r="S125" s="63"/>
      <c r="T125" s="121">
        <f>T126</f>
        <v>9.1812464800000004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83</v>
      </c>
      <c r="BK125" s="122">
        <f>BK126</f>
        <v>0</v>
      </c>
    </row>
    <row r="126" spans="1:63" s="12" customFormat="1" ht="25.9" customHeight="1">
      <c r="B126" s="123"/>
      <c r="D126" s="124" t="s">
        <v>69</v>
      </c>
      <c r="E126" s="125" t="s">
        <v>110</v>
      </c>
      <c r="F126" s="125" t="s">
        <v>111</v>
      </c>
      <c r="J126" s="126">
        <f>BK126</f>
        <v>0</v>
      </c>
      <c r="L126" s="123"/>
      <c r="M126" s="127"/>
      <c r="N126" s="128"/>
      <c r="O126" s="128"/>
      <c r="P126" s="129">
        <f>P127+P179+P356</f>
        <v>562.68173400000001</v>
      </c>
      <c r="Q126" s="128"/>
      <c r="R126" s="129">
        <f>R127+R179+R356</f>
        <v>12.93070466</v>
      </c>
      <c r="S126" s="128"/>
      <c r="T126" s="130">
        <f>T127+T179+T356</f>
        <v>9.1812464800000004</v>
      </c>
      <c r="AR126" s="124" t="s">
        <v>75</v>
      </c>
      <c r="AT126" s="131" t="s">
        <v>69</v>
      </c>
      <c r="AU126" s="131" t="s">
        <v>70</v>
      </c>
      <c r="AY126" s="124" t="s">
        <v>112</v>
      </c>
      <c r="BK126" s="132">
        <f>BK127+BK179+BK356</f>
        <v>0</v>
      </c>
    </row>
    <row r="127" spans="1:63" s="12" customFormat="1" ht="22.9" customHeight="1">
      <c r="B127" s="123"/>
      <c r="D127" s="124" t="s">
        <v>69</v>
      </c>
      <c r="E127" s="133" t="s">
        <v>113</v>
      </c>
      <c r="F127" s="133" t="s">
        <v>114</v>
      </c>
      <c r="J127" s="134">
        <f>BK127</f>
        <v>0</v>
      </c>
      <c r="L127" s="123"/>
      <c r="M127" s="127"/>
      <c r="N127" s="128"/>
      <c r="O127" s="128"/>
      <c r="P127" s="129">
        <f>P128+P138+P165+P177</f>
        <v>133.28674999999998</v>
      </c>
      <c r="Q127" s="128"/>
      <c r="R127" s="129">
        <f>R128+R138+R165+R177</f>
        <v>1.2655645</v>
      </c>
      <c r="S127" s="128"/>
      <c r="T127" s="130">
        <f>T128+T138+T165+T177</f>
        <v>5.4992420000000006</v>
      </c>
      <c r="AR127" s="124" t="s">
        <v>75</v>
      </c>
      <c r="AT127" s="131" t="s">
        <v>69</v>
      </c>
      <c r="AU127" s="131" t="s">
        <v>75</v>
      </c>
      <c r="AY127" s="124" t="s">
        <v>112</v>
      </c>
      <c r="BK127" s="132">
        <f>BK128+BK138+BK165+BK177</f>
        <v>0</v>
      </c>
    </row>
    <row r="128" spans="1:63" s="12" customFormat="1" ht="20.85" customHeight="1">
      <c r="B128" s="123"/>
      <c r="D128" s="124" t="s">
        <v>69</v>
      </c>
      <c r="E128" s="133" t="s">
        <v>115</v>
      </c>
      <c r="F128" s="133" t="s">
        <v>116</v>
      </c>
      <c r="J128" s="134">
        <f>BK128</f>
        <v>0</v>
      </c>
      <c r="L128" s="123"/>
      <c r="M128" s="127"/>
      <c r="N128" s="128"/>
      <c r="O128" s="128"/>
      <c r="P128" s="129">
        <f>SUM(P129:P137)</f>
        <v>23.636249999999997</v>
      </c>
      <c r="Q128" s="128"/>
      <c r="R128" s="129">
        <f>SUM(R129:R137)</f>
        <v>1.2632125000000001</v>
      </c>
      <c r="S128" s="128"/>
      <c r="T128" s="130">
        <f>SUM(T129:T137)</f>
        <v>0</v>
      </c>
      <c r="AR128" s="124" t="s">
        <v>75</v>
      </c>
      <c r="AT128" s="131" t="s">
        <v>69</v>
      </c>
      <c r="AU128" s="131" t="s">
        <v>77</v>
      </c>
      <c r="AY128" s="124" t="s">
        <v>112</v>
      </c>
      <c r="BK128" s="132">
        <f>SUM(BK129:BK137)</f>
        <v>0</v>
      </c>
    </row>
    <row r="129" spans="1:65" s="2" customFormat="1" ht="16.5" customHeight="1">
      <c r="A129" s="29"/>
      <c r="B129" s="135"/>
      <c r="C129" s="136" t="s">
        <v>75</v>
      </c>
      <c r="D129" s="136" t="s">
        <v>117</v>
      </c>
      <c r="E129" s="137" t="s">
        <v>118</v>
      </c>
      <c r="F129" s="138" t="s">
        <v>119</v>
      </c>
      <c r="G129" s="139" t="s">
        <v>120</v>
      </c>
      <c r="H129" s="140">
        <v>20.625</v>
      </c>
      <c r="I129" s="182"/>
      <c r="J129" s="141">
        <f>ROUND(I129*H129,2)</f>
        <v>0</v>
      </c>
      <c r="K129" s="138" t="s">
        <v>121</v>
      </c>
      <c r="L129" s="30"/>
      <c r="M129" s="142" t="s">
        <v>1</v>
      </c>
      <c r="N129" s="143" t="s">
        <v>35</v>
      </c>
      <c r="O129" s="144">
        <v>7.3999999999999996E-2</v>
      </c>
      <c r="P129" s="144">
        <f>O129*H129</f>
        <v>1.5262499999999999</v>
      </c>
      <c r="Q129" s="144">
        <v>2.5999999999999998E-4</v>
      </c>
      <c r="R129" s="144">
        <f>Q129*H129</f>
        <v>5.3624999999999992E-3</v>
      </c>
      <c r="S129" s="144">
        <v>0</v>
      </c>
      <c r="T129" s="14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6" t="s">
        <v>122</v>
      </c>
      <c r="AT129" s="146" t="s">
        <v>117</v>
      </c>
      <c r="AU129" s="146" t="s">
        <v>123</v>
      </c>
      <c r="AY129" s="17" t="s">
        <v>112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7" t="s">
        <v>75</v>
      </c>
      <c r="BK129" s="147">
        <f>ROUND(I129*H129,2)</f>
        <v>0</v>
      </c>
      <c r="BL129" s="17" t="s">
        <v>122</v>
      </c>
      <c r="BM129" s="146" t="s">
        <v>124</v>
      </c>
    </row>
    <row r="130" spans="1:65" s="13" customFormat="1">
      <c r="B130" s="148"/>
      <c r="D130" s="149" t="s">
        <v>125</v>
      </c>
      <c r="E130" s="150" t="s">
        <v>1</v>
      </c>
      <c r="F130" s="151" t="s">
        <v>126</v>
      </c>
      <c r="H130" s="150" t="s">
        <v>1</v>
      </c>
      <c r="L130" s="148"/>
      <c r="M130" s="152"/>
      <c r="N130" s="153"/>
      <c r="O130" s="153"/>
      <c r="P130" s="153"/>
      <c r="Q130" s="153"/>
      <c r="R130" s="153"/>
      <c r="S130" s="153"/>
      <c r="T130" s="154"/>
      <c r="AT130" s="150" t="s">
        <v>125</v>
      </c>
      <c r="AU130" s="150" t="s">
        <v>123</v>
      </c>
      <c r="AV130" s="13" t="s">
        <v>75</v>
      </c>
      <c r="AW130" s="13" t="s">
        <v>27</v>
      </c>
      <c r="AX130" s="13" t="s">
        <v>70</v>
      </c>
      <c r="AY130" s="150" t="s">
        <v>112</v>
      </c>
    </row>
    <row r="131" spans="1:65" s="14" customFormat="1">
      <c r="B131" s="155"/>
      <c r="D131" s="149" t="s">
        <v>125</v>
      </c>
      <c r="E131" s="156" t="s">
        <v>1</v>
      </c>
      <c r="F131" s="157" t="s">
        <v>127</v>
      </c>
      <c r="H131" s="158">
        <v>20.625</v>
      </c>
      <c r="L131" s="155"/>
      <c r="M131" s="159"/>
      <c r="N131" s="160"/>
      <c r="O131" s="160"/>
      <c r="P131" s="160"/>
      <c r="Q131" s="160"/>
      <c r="R131" s="160"/>
      <c r="S131" s="160"/>
      <c r="T131" s="161"/>
      <c r="AT131" s="156" t="s">
        <v>125</v>
      </c>
      <c r="AU131" s="156" t="s">
        <v>123</v>
      </c>
      <c r="AV131" s="14" t="s">
        <v>77</v>
      </c>
      <c r="AW131" s="14" t="s">
        <v>27</v>
      </c>
      <c r="AX131" s="14" t="s">
        <v>70</v>
      </c>
      <c r="AY131" s="156" t="s">
        <v>112</v>
      </c>
    </row>
    <row r="132" spans="1:65" s="15" customFormat="1">
      <c r="B132" s="162"/>
      <c r="D132" s="149" t="s">
        <v>125</v>
      </c>
      <c r="E132" s="163" t="s">
        <v>1</v>
      </c>
      <c r="F132" s="164" t="s">
        <v>128</v>
      </c>
      <c r="H132" s="165">
        <v>20.625</v>
      </c>
      <c r="L132" s="162"/>
      <c r="M132" s="166"/>
      <c r="N132" s="167"/>
      <c r="O132" s="167"/>
      <c r="P132" s="167"/>
      <c r="Q132" s="167"/>
      <c r="R132" s="167"/>
      <c r="S132" s="167"/>
      <c r="T132" s="168"/>
      <c r="AT132" s="163" t="s">
        <v>125</v>
      </c>
      <c r="AU132" s="163" t="s">
        <v>123</v>
      </c>
      <c r="AV132" s="15" t="s">
        <v>122</v>
      </c>
      <c r="AW132" s="15" t="s">
        <v>27</v>
      </c>
      <c r="AX132" s="15" t="s">
        <v>75</v>
      </c>
      <c r="AY132" s="163" t="s">
        <v>112</v>
      </c>
    </row>
    <row r="133" spans="1:65" s="2" customFormat="1" ht="24.2" customHeight="1">
      <c r="A133" s="29"/>
      <c r="B133" s="135"/>
      <c r="C133" s="136" t="s">
        <v>77</v>
      </c>
      <c r="D133" s="136" t="s">
        <v>117</v>
      </c>
      <c r="E133" s="137" t="s">
        <v>129</v>
      </c>
      <c r="F133" s="138" t="s">
        <v>130</v>
      </c>
      <c r="G133" s="139" t="s">
        <v>120</v>
      </c>
      <c r="H133" s="140">
        <v>20.625</v>
      </c>
      <c r="I133" s="182"/>
      <c r="J133" s="141">
        <f>ROUND(I133*H133,2)</f>
        <v>0</v>
      </c>
      <c r="K133" s="138" t="s">
        <v>121</v>
      </c>
      <c r="L133" s="30"/>
      <c r="M133" s="142" t="s">
        <v>1</v>
      </c>
      <c r="N133" s="143" t="s">
        <v>35</v>
      </c>
      <c r="O133" s="144">
        <v>0.42399999999999999</v>
      </c>
      <c r="P133" s="144">
        <f>O133*H133</f>
        <v>8.7449999999999992</v>
      </c>
      <c r="Q133" s="144">
        <v>2.0480000000000002E-2</v>
      </c>
      <c r="R133" s="144">
        <f>Q133*H133</f>
        <v>0.42240000000000005</v>
      </c>
      <c r="S133" s="144">
        <v>0</v>
      </c>
      <c r="T133" s="14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6" t="s">
        <v>122</v>
      </c>
      <c r="AT133" s="146" t="s">
        <v>117</v>
      </c>
      <c r="AU133" s="146" t="s">
        <v>123</v>
      </c>
      <c r="AY133" s="17" t="s">
        <v>112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75</v>
      </c>
      <c r="BK133" s="147">
        <f>ROUND(I133*H133,2)</f>
        <v>0</v>
      </c>
      <c r="BL133" s="17" t="s">
        <v>122</v>
      </c>
      <c r="BM133" s="146" t="s">
        <v>131</v>
      </c>
    </row>
    <row r="134" spans="1:65" s="2" customFormat="1" ht="24.2" customHeight="1">
      <c r="A134" s="29"/>
      <c r="B134" s="135"/>
      <c r="C134" s="136" t="s">
        <v>123</v>
      </c>
      <c r="D134" s="136" t="s">
        <v>117</v>
      </c>
      <c r="E134" s="137" t="s">
        <v>132</v>
      </c>
      <c r="F134" s="138" t="s">
        <v>133</v>
      </c>
      <c r="G134" s="139" t="s">
        <v>120</v>
      </c>
      <c r="H134" s="140">
        <v>27.5</v>
      </c>
      <c r="I134" s="182"/>
      <c r="J134" s="141">
        <f>ROUND(I134*H134,2)</f>
        <v>0</v>
      </c>
      <c r="K134" s="138" t="s">
        <v>121</v>
      </c>
      <c r="L134" s="30"/>
      <c r="M134" s="142" t="s">
        <v>1</v>
      </c>
      <c r="N134" s="143" t="s">
        <v>35</v>
      </c>
      <c r="O134" s="144">
        <v>0.48599999999999999</v>
      </c>
      <c r="P134" s="144">
        <f>O134*H134</f>
        <v>13.365</v>
      </c>
      <c r="Q134" s="144">
        <v>3.0380000000000001E-2</v>
      </c>
      <c r="R134" s="144">
        <f>Q134*H134</f>
        <v>0.83545000000000003</v>
      </c>
      <c r="S134" s="144">
        <v>0</v>
      </c>
      <c r="T134" s="14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6" t="s">
        <v>122</v>
      </c>
      <c r="AT134" s="146" t="s">
        <v>117</v>
      </c>
      <c r="AU134" s="146" t="s">
        <v>123</v>
      </c>
      <c r="AY134" s="17" t="s">
        <v>112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75</v>
      </c>
      <c r="BK134" s="147">
        <f>ROUND(I134*H134,2)</f>
        <v>0</v>
      </c>
      <c r="BL134" s="17" t="s">
        <v>122</v>
      </c>
      <c r="BM134" s="146" t="s">
        <v>134</v>
      </c>
    </row>
    <row r="135" spans="1:65" s="13" customFormat="1">
      <c r="B135" s="148"/>
      <c r="D135" s="149" t="s">
        <v>125</v>
      </c>
      <c r="E135" s="150" t="s">
        <v>1</v>
      </c>
      <c r="F135" s="151" t="s">
        <v>126</v>
      </c>
      <c r="H135" s="150" t="s">
        <v>1</v>
      </c>
      <c r="L135" s="148"/>
      <c r="M135" s="152"/>
      <c r="N135" s="153"/>
      <c r="O135" s="153"/>
      <c r="P135" s="153"/>
      <c r="Q135" s="153"/>
      <c r="R135" s="153"/>
      <c r="S135" s="153"/>
      <c r="T135" s="154"/>
      <c r="AT135" s="150" t="s">
        <v>125</v>
      </c>
      <c r="AU135" s="150" t="s">
        <v>123</v>
      </c>
      <c r="AV135" s="13" t="s">
        <v>75</v>
      </c>
      <c r="AW135" s="13" t="s">
        <v>27</v>
      </c>
      <c r="AX135" s="13" t="s">
        <v>70</v>
      </c>
      <c r="AY135" s="150" t="s">
        <v>112</v>
      </c>
    </row>
    <row r="136" spans="1:65" s="14" customFormat="1">
      <c r="B136" s="155"/>
      <c r="D136" s="149" t="s">
        <v>125</v>
      </c>
      <c r="E136" s="156" t="s">
        <v>1</v>
      </c>
      <c r="F136" s="157" t="s">
        <v>135</v>
      </c>
      <c r="H136" s="158">
        <v>27.5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125</v>
      </c>
      <c r="AU136" s="156" t="s">
        <v>123</v>
      </c>
      <c r="AV136" s="14" t="s">
        <v>77</v>
      </c>
      <c r="AW136" s="14" t="s">
        <v>27</v>
      </c>
      <c r="AX136" s="14" t="s">
        <v>70</v>
      </c>
      <c r="AY136" s="156" t="s">
        <v>112</v>
      </c>
    </row>
    <row r="137" spans="1:65" s="15" customFormat="1">
      <c r="B137" s="162"/>
      <c r="D137" s="149" t="s">
        <v>125</v>
      </c>
      <c r="E137" s="163" t="s">
        <v>1</v>
      </c>
      <c r="F137" s="164" t="s">
        <v>128</v>
      </c>
      <c r="H137" s="165">
        <v>27.5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3" t="s">
        <v>125</v>
      </c>
      <c r="AU137" s="163" t="s">
        <v>123</v>
      </c>
      <c r="AV137" s="15" t="s">
        <v>122</v>
      </c>
      <c r="AW137" s="15" t="s">
        <v>27</v>
      </c>
      <c r="AX137" s="15" t="s">
        <v>75</v>
      </c>
      <c r="AY137" s="163" t="s">
        <v>112</v>
      </c>
    </row>
    <row r="138" spans="1:65" s="12" customFormat="1" ht="20.85" customHeight="1">
      <c r="B138" s="123"/>
      <c r="D138" s="124" t="s">
        <v>69</v>
      </c>
      <c r="E138" s="133" t="s">
        <v>136</v>
      </c>
      <c r="F138" s="133" t="s">
        <v>137</v>
      </c>
      <c r="J138" s="134">
        <f>BK138</f>
        <v>0</v>
      </c>
      <c r="L138" s="123"/>
      <c r="M138" s="127"/>
      <c r="N138" s="128"/>
      <c r="O138" s="128"/>
      <c r="P138" s="129">
        <f>SUM(P139:P164)</f>
        <v>36.008195000000001</v>
      </c>
      <c r="Q138" s="128"/>
      <c r="R138" s="129">
        <f>SUM(R139:R164)</f>
        <v>2.3519999999999999E-3</v>
      </c>
      <c r="S138" s="128"/>
      <c r="T138" s="130">
        <f>SUM(T139:T164)</f>
        <v>2.4917420000000003</v>
      </c>
      <c r="AR138" s="124" t="s">
        <v>75</v>
      </c>
      <c r="AT138" s="131" t="s">
        <v>69</v>
      </c>
      <c r="AU138" s="131" t="s">
        <v>77</v>
      </c>
      <c r="AY138" s="124" t="s">
        <v>112</v>
      </c>
      <c r="BK138" s="132">
        <f>SUM(BK139:BK164)</f>
        <v>0</v>
      </c>
    </row>
    <row r="139" spans="1:65" s="2" customFormat="1" ht="33" customHeight="1">
      <c r="A139" s="29"/>
      <c r="B139" s="135"/>
      <c r="C139" s="136" t="s">
        <v>122</v>
      </c>
      <c r="D139" s="136" t="s">
        <v>117</v>
      </c>
      <c r="E139" s="137" t="s">
        <v>138</v>
      </c>
      <c r="F139" s="138" t="s">
        <v>139</v>
      </c>
      <c r="G139" s="139" t="s">
        <v>140</v>
      </c>
      <c r="H139" s="140">
        <v>0.96799999999999997</v>
      </c>
      <c r="I139" s="182"/>
      <c r="J139" s="141">
        <f>ROUND(I139*H139,2)</f>
        <v>0</v>
      </c>
      <c r="K139" s="138" t="s">
        <v>121</v>
      </c>
      <c r="L139" s="30"/>
      <c r="M139" s="142" t="s">
        <v>1</v>
      </c>
      <c r="N139" s="143" t="s">
        <v>35</v>
      </c>
      <c r="O139" s="144">
        <v>7.88</v>
      </c>
      <c r="P139" s="144">
        <f>O139*H139</f>
        <v>7.62784</v>
      </c>
      <c r="Q139" s="144">
        <v>0</v>
      </c>
      <c r="R139" s="144">
        <f>Q139*H139</f>
        <v>0</v>
      </c>
      <c r="S139" s="144">
        <v>1.5940000000000001</v>
      </c>
      <c r="T139" s="145">
        <f>S139*H139</f>
        <v>1.5429920000000001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6" t="s">
        <v>122</v>
      </c>
      <c r="AT139" s="146" t="s">
        <v>117</v>
      </c>
      <c r="AU139" s="146" t="s">
        <v>123</v>
      </c>
      <c r="AY139" s="17" t="s">
        <v>112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75</v>
      </c>
      <c r="BK139" s="147">
        <f>ROUND(I139*H139,2)</f>
        <v>0</v>
      </c>
      <c r="BL139" s="17" t="s">
        <v>122</v>
      </c>
      <c r="BM139" s="146" t="s">
        <v>141</v>
      </c>
    </row>
    <row r="140" spans="1:65" s="14" customFormat="1">
      <c r="B140" s="155"/>
      <c r="D140" s="149" t="s">
        <v>125</v>
      </c>
      <c r="E140" s="156" t="s">
        <v>1</v>
      </c>
      <c r="F140" s="157" t="s">
        <v>142</v>
      </c>
      <c r="H140" s="158">
        <v>1.232</v>
      </c>
      <c r="L140" s="155"/>
      <c r="M140" s="159"/>
      <c r="N140" s="160"/>
      <c r="O140" s="160"/>
      <c r="P140" s="160"/>
      <c r="Q140" s="160"/>
      <c r="R140" s="160"/>
      <c r="S140" s="160"/>
      <c r="T140" s="161"/>
      <c r="AT140" s="156" t="s">
        <v>125</v>
      </c>
      <c r="AU140" s="156" t="s">
        <v>123</v>
      </c>
      <c r="AV140" s="14" t="s">
        <v>77</v>
      </c>
      <c r="AW140" s="14" t="s">
        <v>27</v>
      </c>
      <c r="AX140" s="14" t="s">
        <v>70</v>
      </c>
      <c r="AY140" s="156" t="s">
        <v>112</v>
      </c>
    </row>
    <row r="141" spans="1:65" s="13" customFormat="1">
      <c r="B141" s="148"/>
      <c r="D141" s="149" t="s">
        <v>125</v>
      </c>
      <c r="E141" s="150" t="s">
        <v>1</v>
      </c>
      <c r="F141" s="151" t="s">
        <v>143</v>
      </c>
      <c r="H141" s="150" t="s">
        <v>1</v>
      </c>
      <c r="L141" s="148"/>
      <c r="M141" s="152"/>
      <c r="N141" s="153"/>
      <c r="O141" s="153"/>
      <c r="P141" s="153"/>
      <c r="Q141" s="153"/>
      <c r="R141" s="153"/>
      <c r="S141" s="153"/>
      <c r="T141" s="154"/>
      <c r="AT141" s="150" t="s">
        <v>125</v>
      </c>
      <c r="AU141" s="150" t="s">
        <v>123</v>
      </c>
      <c r="AV141" s="13" t="s">
        <v>75</v>
      </c>
      <c r="AW141" s="13" t="s">
        <v>27</v>
      </c>
      <c r="AX141" s="13" t="s">
        <v>70</v>
      </c>
      <c r="AY141" s="150" t="s">
        <v>112</v>
      </c>
    </row>
    <row r="142" spans="1:65" s="14" customFormat="1">
      <c r="B142" s="155"/>
      <c r="D142" s="149" t="s">
        <v>125</v>
      </c>
      <c r="E142" s="156" t="s">
        <v>1</v>
      </c>
      <c r="F142" s="157" t="s">
        <v>144</v>
      </c>
      <c r="H142" s="158">
        <v>-0.26400000000000001</v>
      </c>
      <c r="L142" s="155"/>
      <c r="M142" s="159"/>
      <c r="N142" s="160"/>
      <c r="O142" s="160"/>
      <c r="P142" s="160"/>
      <c r="Q142" s="160"/>
      <c r="R142" s="160"/>
      <c r="S142" s="160"/>
      <c r="T142" s="161"/>
      <c r="AT142" s="156" t="s">
        <v>125</v>
      </c>
      <c r="AU142" s="156" t="s">
        <v>123</v>
      </c>
      <c r="AV142" s="14" t="s">
        <v>77</v>
      </c>
      <c r="AW142" s="14" t="s">
        <v>27</v>
      </c>
      <c r="AX142" s="14" t="s">
        <v>70</v>
      </c>
      <c r="AY142" s="156" t="s">
        <v>112</v>
      </c>
    </row>
    <row r="143" spans="1:65" s="15" customFormat="1">
      <c r="B143" s="162"/>
      <c r="D143" s="149" t="s">
        <v>125</v>
      </c>
      <c r="E143" s="163" t="s">
        <v>1</v>
      </c>
      <c r="F143" s="164" t="s">
        <v>128</v>
      </c>
      <c r="H143" s="165">
        <v>0.96799999999999997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3" t="s">
        <v>125</v>
      </c>
      <c r="AU143" s="163" t="s">
        <v>123</v>
      </c>
      <c r="AV143" s="15" t="s">
        <v>122</v>
      </c>
      <c r="AW143" s="15" t="s">
        <v>27</v>
      </c>
      <c r="AX143" s="15" t="s">
        <v>75</v>
      </c>
      <c r="AY143" s="163" t="s">
        <v>112</v>
      </c>
    </row>
    <row r="144" spans="1:65" s="2" customFormat="1" ht="24.2" customHeight="1">
      <c r="A144" s="29"/>
      <c r="B144" s="135"/>
      <c r="C144" s="136" t="s">
        <v>145</v>
      </c>
      <c r="D144" s="136" t="s">
        <v>117</v>
      </c>
      <c r="E144" s="137" t="s">
        <v>146</v>
      </c>
      <c r="F144" s="138" t="s">
        <v>147</v>
      </c>
      <c r="G144" s="139" t="s">
        <v>120</v>
      </c>
      <c r="H144" s="140">
        <v>20.625</v>
      </c>
      <c r="I144" s="182"/>
      <c r="J144" s="141">
        <f>ROUND(I144*H144,2)</f>
        <v>0</v>
      </c>
      <c r="K144" s="138" t="s">
        <v>121</v>
      </c>
      <c r="L144" s="30"/>
      <c r="M144" s="142" t="s">
        <v>1</v>
      </c>
      <c r="N144" s="143" t="s">
        <v>35</v>
      </c>
      <c r="O144" s="144">
        <v>0.29899999999999999</v>
      </c>
      <c r="P144" s="144">
        <f>O144*H144</f>
        <v>6.1668750000000001</v>
      </c>
      <c r="Q144" s="144">
        <v>0</v>
      </c>
      <c r="R144" s="144">
        <f>Q144*H144</f>
        <v>0</v>
      </c>
      <c r="S144" s="144">
        <v>4.5999999999999999E-2</v>
      </c>
      <c r="T144" s="145">
        <f>S144*H144</f>
        <v>0.94874999999999998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6" t="s">
        <v>122</v>
      </c>
      <c r="AT144" s="146" t="s">
        <v>117</v>
      </c>
      <c r="AU144" s="146" t="s">
        <v>123</v>
      </c>
      <c r="AY144" s="17" t="s">
        <v>112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7" t="s">
        <v>75</v>
      </c>
      <c r="BK144" s="147">
        <f>ROUND(I144*H144,2)</f>
        <v>0</v>
      </c>
      <c r="BL144" s="17" t="s">
        <v>122</v>
      </c>
      <c r="BM144" s="146" t="s">
        <v>148</v>
      </c>
    </row>
    <row r="145" spans="1:65" s="13" customFormat="1">
      <c r="B145" s="148"/>
      <c r="D145" s="149" t="s">
        <v>125</v>
      </c>
      <c r="E145" s="150" t="s">
        <v>1</v>
      </c>
      <c r="F145" s="151" t="s">
        <v>126</v>
      </c>
      <c r="H145" s="150" t="s">
        <v>1</v>
      </c>
      <c r="L145" s="148"/>
      <c r="M145" s="152"/>
      <c r="N145" s="153"/>
      <c r="O145" s="153"/>
      <c r="P145" s="153"/>
      <c r="Q145" s="153"/>
      <c r="R145" s="153"/>
      <c r="S145" s="153"/>
      <c r="T145" s="154"/>
      <c r="AT145" s="150" t="s">
        <v>125</v>
      </c>
      <c r="AU145" s="150" t="s">
        <v>123</v>
      </c>
      <c r="AV145" s="13" t="s">
        <v>75</v>
      </c>
      <c r="AW145" s="13" t="s">
        <v>27</v>
      </c>
      <c r="AX145" s="13" t="s">
        <v>70</v>
      </c>
      <c r="AY145" s="150" t="s">
        <v>112</v>
      </c>
    </row>
    <row r="146" spans="1:65" s="14" customFormat="1">
      <c r="B146" s="155"/>
      <c r="D146" s="149" t="s">
        <v>125</v>
      </c>
      <c r="E146" s="156" t="s">
        <v>1</v>
      </c>
      <c r="F146" s="157" t="s">
        <v>127</v>
      </c>
      <c r="H146" s="158">
        <v>20.625</v>
      </c>
      <c r="L146" s="155"/>
      <c r="M146" s="159"/>
      <c r="N146" s="160"/>
      <c r="O146" s="160"/>
      <c r="P146" s="160"/>
      <c r="Q146" s="160"/>
      <c r="R146" s="160"/>
      <c r="S146" s="160"/>
      <c r="T146" s="161"/>
      <c r="AT146" s="156" t="s">
        <v>125</v>
      </c>
      <c r="AU146" s="156" t="s">
        <v>123</v>
      </c>
      <c r="AV146" s="14" t="s">
        <v>77</v>
      </c>
      <c r="AW146" s="14" t="s">
        <v>27</v>
      </c>
      <c r="AX146" s="14" t="s">
        <v>70</v>
      </c>
      <c r="AY146" s="156" t="s">
        <v>112</v>
      </c>
    </row>
    <row r="147" spans="1:65" s="15" customFormat="1">
      <c r="B147" s="162"/>
      <c r="D147" s="149" t="s">
        <v>125</v>
      </c>
      <c r="E147" s="163" t="s">
        <v>1</v>
      </c>
      <c r="F147" s="164" t="s">
        <v>128</v>
      </c>
      <c r="H147" s="165">
        <v>20.625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3" t="s">
        <v>125</v>
      </c>
      <c r="AU147" s="163" t="s">
        <v>123</v>
      </c>
      <c r="AV147" s="15" t="s">
        <v>122</v>
      </c>
      <c r="AW147" s="15" t="s">
        <v>27</v>
      </c>
      <c r="AX147" s="15" t="s">
        <v>75</v>
      </c>
      <c r="AY147" s="163" t="s">
        <v>112</v>
      </c>
    </row>
    <row r="148" spans="1:65" s="2" customFormat="1" ht="37.9" customHeight="1">
      <c r="A148" s="29"/>
      <c r="B148" s="135"/>
      <c r="C148" s="136" t="s">
        <v>115</v>
      </c>
      <c r="D148" s="136" t="s">
        <v>117</v>
      </c>
      <c r="E148" s="137" t="s">
        <v>149</v>
      </c>
      <c r="F148" s="138" t="s">
        <v>150</v>
      </c>
      <c r="G148" s="139" t="s">
        <v>120</v>
      </c>
      <c r="H148" s="140">
        <v>11.2</v>
      </c>
      <c r="I148" s="182"/>
      <c r="J148" s="141">
        <f>ROUND(I148*H148,2)</f>
        <v>0</v>
      </c>
      <c r="K148" s="138" t="s">
        <v>121</v>
      </c>
      <c r="L148" s="30"/>
      <c r="M148" s="142" t="s">
        <v>1</v>
      </c>
      <c r="N148" s="143" t="s">
        <v>35</v>
      </c>
      <c r="O148" s="144">
        <v>0.126</v>
      </c>
      <c r="P148" s="144">
        <f>O148*H148</f>
        <v>1.4112</v>
      </c>
      <c r="Q148" s="144">
        <v>2.1000000000000001E-4</v>
      </c>
      <c r="R148" s="144">
        <f>Q148*H148</f>
        <v>2.3519999999999999E-3</v>
      </c>
      <c r="S148" s="144">
        <v>0</v>
      </c>
      <c r="T148" s="14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6" t="s">
        <v>122</v>
      </c>
      <c r="AT148" s="146" t="s">
        <v>117</v>
      </c>
      <c r="AU148" s="146" t="s">
        <v>123</v>
      </c>
      <c r="AY148" s="17" t="s">
        <v>112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7" t="s">
        <v>75</v>
      </c>
      <c r="BK148" s="147">
        <f>ROUND(I148*H148,2)</f>
        <v>0</v>
      </c>
      <c r="BL148" s="17" t="s">
        <v>122</v>
      </c>
      <c r="BM148" s="146" t="s">
        <v>151</v>
      </c>
    </row>
    <row r="149" spans="1:65" s="13" customFormat="1">
      <c r="B149" s="148"/>
      <c r="D149" s="149" t="s">
        <v>125</v>
      </c>
      <c r="E149" s="150" t="s">
        <v>1</v>
      </c>
      <c r="F149" s="151" t="s">
        <v>152</v>
      </c>
      <c r="H149" s="150" t="s">
        <v>1</v>
      </c>
      <c r="L149" s="148"/>
      <c r="M149" s="152"/>
      <c r="N149" s="153"/>
      <c r="O149" s="153"/>
      <c r="P149" s="153"/>
      <c r="Q149" s="153"/>
      <c r="R149" s="153"/>
      <c r="S149" s="153"/>
      <c r="T149" s="154"/>
      <c r="AT149" s="150" t="s">
        <v>125</v>
      </c>
      <c r="AU149" s="150" t="s">
        <v>123</v>
      </c>
      <c r="AV149" s="13" t="s">
        <v>75</v>
      </c>
      <c r="AW149" s="13" t="s">
        <v>27</v>
      </c>
      <c r="AX149" s="13" t="s">
        <v>70</v>
      </c>
      <c r="AY149" s="150" t="s">
        <v>112</v>
      </c>
    </row>
    <row r="150" spans="1:65" s="14" customFormat="1">
      <c r="B150" s="155"/>
      <c r="D150" s="149" t="s">
        <v>125</v>
      </c>
      <c r="E150" s="156" t="s">
        <v>1</v>
      </c>
      <c r="F150" s="157" t="s">
        <v>153</v>
      </c>
      <c r="H150" s="158">
        <v>2.2000000000000002</v>
      </c>
      <c r="L150" s="155"/>
      <c r="M150" s="159"/>
      <c r="N150" s="160"/>
      <c r="O150" s="160"/>
      <c r="P150" s="160"/>
      <c r="Q150" s="160"/>
      <c r="R150" s="160"/>
      <c r="S150" s="160"/>
      <c r="T150" s="161"/>
      <c r="AT150" s="156" t="s">
        <v>125</v>
      </c>
      <c r="AU150" s="156" t="s">
        <v>123</v>
      </c>
      <c r="AV150" s="14" t="s">
        <v>77</v>
      </c>
      <c r="AW150" s="14" t="s">
        <v>27</v>
      </c>
      <c r="AX150" s="14" t="s">
        <v>70</v>
      </c>
      <c r="AY150" s="156" t="s">
        <v>112</v>
      </c>
    </row>
    <row r="151" spans="1:65" s="13" customFormat="1">
      <c r="B151" s="148"/>
      <c r="D151" s="149" t="s">
        <v>125</v>
      </c>
      <c r="E151" s="150" t="s">
        <v>1</v>
      </c>
      <c r="F151" s="151" t="s">
        <v>154</v>
      </c>
      <c r="H151" s="150" t="s">
        <v>1</v>
      </c>
      <c r="L151" s="148"/>
      <c r="M151" s="152"/>
      <c r="N151" s="153"/>
      <c r="O151" s="153"/>
      <c r="P151" s="153"/>
      <c r="Q151" s="153"/>
      <c r="R151" s="153"/>
      <c r="S151" s="153"/>
      <c r="T151" s="154"/>
      <c r="AT151" s="150" t="s">
        <v>125</v>
      </c>
      <c r="AU151" s="150" t="s">
        <v>123</v>
      </c>
      <c r="AV151" s="13" t="s">
        <v>75</v>
      </c>
      <c r="AW151" s="13" t="s">
        <v>27</v>
      </c>
      <c r="AX151" s="13" t="s">
        <v>70</v>
      </c>
      <c r="AY151" s="150" t="s">
        <v>112</v>
      </c>
    </row>
    <row r="152" spans="1:65" s="14" customFormat="1">
      <c r="B152" s="155"/>
      <c r="D152" s="149" t="s">
        <v>125</v>
      </c>
      <c r="E152" s="156" t="s">
        <v>1</v>
      </c>
      <c r="F152" s="157" t="s">
        <v>155</v>
      </c>
      <c r="H152" s="158">
        <v>9</v>
      </c>
      <c r="L152" s="155"/>
      <c r="M152" s="159"/>
      <c r="N152" s="160"/>
      <c r="O152" s="160"/>
      <c r="P152" s="160"/>
      <c r="Q152" s="160"/>
      <c r="R152" s="160"/>
      <c r="S152" s="160"/>
      <c r="T152" s="161"/>
      <c r="AT152" s="156" t="s">
        <v>125</v>
      </c>
      <c r="AU152" s="156" t="s">
        <v>123</v>
      </c>
      <c r="AV152" s="14" t="s">
        <v>77</v>
      </c>
      <c r="AW152" s="14" t="s">
        <v>27</v>
      </c>
      <c r="AX152" s="14" t="s">
        <v>70</v>
      </c>
      <c r="AY152" s="156" t="s">
        <v>112</v>
      </c>
    </row>
    <row r="153" spans="1:65" s="15" customFormat="1">
      <c r="B153" s="162"/>
      <c r="D153" s="149" t="s">
        <v>125</v>
      </c>
      <c r="E153" s="163" t="s">
        <v>1</v>
      </c>
      <c r="F153" s="164" t="s">
        <v>128</v>
      </c>
      <c r="H153" s="165">
        <v>11.2</v>
      </c>
      <c r="L153" s="162"/>
      <c r="M153" s="166"/>
      <c r="N153" s="167"/>
      <c r="O153" s="167"/>
      <c r="P153" s="167"/>
      <c r="Q153" s="167"/>
      <c r="R153" s="167"/>
      <c r="S153" s="167"/>
      <c r="T153" s="168"/>
      <c r="AT153" s="163" t="s">
        <v>125</v>
      </c>
      <c r="AU153" s="163" t="s">
        <v>123</v>
      </c>
      <c r="AV153" s="15" t="s">
        <v>122</v>
      </c>
      <c r="AW153" s="15" t="s">
        <v>27</v>
      </c>
      <c r="AX153" s="15" t="s">
        <v>75</v>
      </c>
      <c r="AY153" s="163" t="s">
        <v>112</v>
      </c>
    </row>
    <row r="154" spans="1:65" s="2" customFormat="1" ht="37.9" customHeight="1">
      <c r="A154" s="29"/>
      <c r="B154" s="135"/>
      <c r="C154" s="136" t="s">
        <v>156</v>
      </c>
      <c r="D154" s="136" t="s">
        <v>117</v>
      </c>
      <c r="E154" s="137" t="s">
        <v>157</v>
      </c>
      <c r="F154" s="138" t="s">
        <v>158</v>
      </c>
      <c r="G154" s="139" t="s">
        <v>120</v>
      </c>
      <c r="H154" s="140">
        <v>91.64</v>
      </c>
      <c r="I154" s="182"/>
      <c r="J154" s="141">
        <f>ROUND(I154*H154,2)</f>
        <v>0</v>
      </c>
      <c r="K154" s="138" t="s">
        <v>121</v>
      </c>
      <c r="L154" s="30"/>
      <c r="M154" s="142" t="s">
        <v>1</v>
      </c>
      <c r="N154" s="143" t="s">
        <v>35</v>
      </c>
      <c r="O154" s="144">
        <v>0.14000000000000001</v>
      </c>
      <c r="P154" s="144">
        <f>O154*H154</f>
        <v>12.829600000000001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6" t="s">
        <v>122</v>
      </c>
      <c r="AT154" s="146" t="s">
        <v>117</v>
      </c>
      <c r="AU154" s="146" t="s">
        <v>123</v>
      </c>
      <c r="AY154" s="17" t="s">
        <v>112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75</v>
      </c>
      <c r="BK154" s="147">
        <f>ROUND(I154*H154,2)</f>
        <v>0</v>
      </c>
      <c r="BL154" s="17" t="s">
        <v>122</v>
      </c>
      <c r="BM154" s="146" t="s">
        <v>159</v>
      </c>
    </row>
    <row r="155" spans="1:65" s="13" customFormat="1">
      <c r="B155" s="148"/>
      <c r="D155" s="149" t="s">
        <v>125</v>
      </c>
      <c r="E155" s="150" t="s">
        <v>1</v>
      </c>
      <c r="F155" s="151" t="s">
        <v>160</v>
      </c>
      <c r="H155" s="150" t="s">
        <v>1</v>
      </c>
      <c r="L155" s="148"/>
      <c r="M155" s="152"/>
      <c r="N155" s="153"/>
      <c r="O155" s="153"/>
      <c r="P155" s="153"/>
      <c r="Q155" s="153"/>
      <c r="R155" s="153"/>
      <c r="S155" s="153"/>
      <c r="T155" s="154"/>
      <c r="AT155" s="150" t="s">
        <v>125</v>
      </c>
      <c r="AU155" s="150" t="s">
        <v>123</v>
      </c>
      <c r="AV155" s="13" t="s">
        <v>75</v>
      </c>
      <c r="AW155" s="13" t="s">
        <v>27</v>
      </c>
      <c r="AX155" s="13" t="s">
        <v>70</v>
      </c>
      <c r="AY155" s="150" t="s">
        <v>112</v>
      </c>
    </row>
    <row r="156" spans="1:65" s="14" customFormat="1">
      <c r="B156" s="155"/>
      <c r="D156" s="149" t="s">
        <v>125</v>
      </c>
      <c r="E156" s="156" t="s">
        <v>1</v>
      </c>
      <c r="F156" s="157" t="s">
        <v>161</v>
      </c>
      <c r="H156" s="158">
        <v>63.79</v>
      </c>
      <c r="L156" s="155"/>
      <c r="M156" s="159"/>
      <c r="N156" s="160"/>
      <c r="O156" s="160"/>
      <c r="P156" s="160"/>
      <c r="Q156" s="160"/>
      <c r="R156" s="160"/>
      <c r="S156" s="160"/>
      <c r="T156" s="161"/>
      <c r="AT156" s="156" t="s">
        <v>125</v>
      </c>
      <c r="AU156" s="156" t="s">
        <v>123</v>
      </c>
      <c r="AV156" s="14" t="s">
        <v>77</v>
      </c>
      <c r="AW156" s="14" t="s">
        <v>27</v>
      </c>
      <c r="AX156" s="14" t="s">
        <v>70</v>
      </c>
      <c r="AY156" s="156" t="s">
        <v>112</v>
      </c>
    </row>
    <row r="157" spans="1:65" s="13" customFormat="1">
      <c r="B157" s="148"/>
      <c r="D157" s="149" t="s">
        <v>125</v>
      </c>
      <c r="E157" s="150" t="s">
        <v>1</v>
      </c>
      <c r="F157" s="151" t="s">
        <v>162</v>
      </c>
      <c r="H157" s="150" t="s">
        <v>1</v>
      </c>
      <c r="L157" s="148"/>
      <c r="M157" s="152"/>
      <c r="N157" s="153"/>
      <c r="O157" s="153"/>
      <c r="P157" s="153"/>
      <c r="Q157" s="153"/>
      <c r="R157" s="153"/>
      <c r="S157" s="153"/>
      <c r="T157" s="154"/>
      <c r="AT157" s="150" t="s">
        <v>125</v>
      </c>
      <c r="AU157" s="150" t="s">
        <v>123</v>
      </c>
      <c r="AV157" s="13" t="s">
        <v>75</v>
      </c>
      <c r="AW157" s="13" t="s">
        <v>27</v>
      </c>
      <c r="AX157" s="13" t="s">
        <v>70</v>
      </c>
      <c r="AY157" s="150" t="s">
        <v>112</v>
      </c>
    </row>
    <row r="158" spans="1:65" s="14" customFormat="1">
      <c r="B158" s="155"/>
      <c r="D158" s="149" t="s">
        <v>125</v>
      </c>
      <c r="E158" s="156" t="s">
        <v>1</v>
      </c>
      <c r="F158" s="157" t="s">
        <v>163</v>
      </c>
      <c r="H158" s="158">
        <v>27.85</v>
      </c>
      <c r="L158" s="155"/>
      <c r="M158" s="159"/>
      <c r="N158" s="160"/>
      <c r="O158" s="160"/>
      <c r="P158" s="160"/>
      <c r="Q158" s="160"/>
      <c r="R158" s="160"/>
      <c r="S158" s="160"/>
      <c r="T158" s="161"/>
      <c r="AT158" s="156" t="s">
        <v>125</v>
      </c>
      <c r="AU158" s="156" t="s">
        <v>123</v>
      </c>
      <c r="AV158" s="14" t="s">
        <v>77</v>
      </c>
      <c r="AW158" s="14" t="s">
        <v>27</v>
      </c>
      <c r="AX158" s="14" t="s">
        <v>70</v>
      </c>
      <c r="AY158" s="156" t="s">
        <v>112</v>
      </c>
    </row>
    <row r="159" spans="1:65" s="15" customFormat="1">
      <c r="B159" s="162"/>
      <c r="D159" s="149" t="s">
        <v>125</v>
      </c>
      <c r="E159" s="163" t="s">
        <v>1</v>
      </c>
      <c r="F159" s="164" t="s">
        <v>128</v>
      </c>
      <c r="H159" s="165">
        <v>91.64</v>
      </c>
      <c r="L159" s="162"/>
      <c r="M159" s="166"/>
      <c r="N159" s="167"/>
      <c r="O159" s="167"/>
      <c r="P159" s="167"/>
      <c r="Q159" s="167"/>
      <c r="R159" s="167"/>
      <c r="S159" s="167"/>
      <c r="T159" s="168"/>
      <c r="AT159" s="163" t="s">
        <v>125</v>
      </c>
      <c r="AU159" s="163" t="s">
        <v>123</v>
      </c>
      <c r="AV159" s="15" t="s">
        <v>122</v>
      </c>
      <c r="AW159" s="15" t="s">
        <v>27</v>
      </c>
      <c r="AX159" s="15" t="s">
        <v>75</v>
      </c>
      <c r="AY159" s="163" t="s">
        <v>112</v>
      </c>
    </row>
    <row r="160" spans="1:65" s="2" customFormat="1" ht="37.9" customHeight="1">
      <c r="A160" s="29"/>
      <c r="B160" s="135"/>
      <c r="C160" s="136" t="s">
        <v>164</v>
      </c>
      <c r="D160" s="136" t="s">
        <v>117</v>
      </c>
      <c r="E160" s="137" t="s">
        <v>165</v>
      </c>
      <c r="F160" s="138" t="s">
        <v>166</v>
      </c>
      <c r="G160" s="139" t="s">
        <v>120</v>
      </c>
      <c r="H160" s="140">
        <v>2749.2</v>
      </c>
      <c r="I160" s="182"/>
      <c r="J160" s="141">
        <f>ROUND(I160*H160,2)</f>
        <v>0</v>
      </c>
      <c r="K160" s="138" t="s">
        <v>121</v>
      </c>
      <c r="L160" s="30"/>
      <c r="M160" s="142" t="s">
        <v>1</v>
      </c>
      <c r="N160" s="143" t="s">
        <v>35</v>
      </c>
      <c r="O160" s="144">
        <v>0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6" t="s">
        <v>122</v>
      </c>
      <c r="AT160" s="146" t="s">
        <v>117</v>
      </c>
      <c r="AU160" s="146" t="s">
        <v>123</v>
      </c>
      <c r="AY160" s="17" t="s">
        <v>112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75</v>
      </c>
      <c r="BK160" s="147">
        <f>ROUND(I160*H160,2)</f>
        <v>0</v>
      </c>
      <c r="BL160" s="17" t="s">
        <v>122</v>
      </c>
      <c r="BM160" s="146" t="s">
        <v>167</v>
      </c>
    </row>
    <row r="161" spans="1:65" s="13" customFormat="1">
      <c r="B161" s="148"/>
      <c r="D161" s="149" t="s">
        <v>125</v>
      </c>
      <c r="E161" s="150" t="s">
        <v>1</v>
      </c>
      <c r="F161" s="151" t="s">
        <v>168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125</v>
      </c>
      <c r="AU161" s="150" t="s">
        <v>123</v>
      </c>
      <c r="AV161" s="13" t="s">
        <v>75</v>
      </c>
      <c r="AW161" s="13" t="s">
        <v>27</v>
      </c>
      <c r="AX161" s="13" t="s">
        <v>70</v>
      </c>
      <c r="AY161" s="150" t="s">
        <v>112</v>
      </c>
    </row>
    <row r="162" spans="1:65" s="14" customFormat="1">
      <c r="B162" s="155"/>
      <c r="D162" s="149" t="s">
        <v>125</v>
      </c>
      <c r="E162" s="156" t="s">
        <v>1</v>
      </c>
      <c r="F162" s="157" t="s">
        <v>169</v>
      </c>
      <c r="H162" s="158">
        <v>2749.2</v>
      </c>
      <c r="L162" s="155"/>
      <c r="M162" s="159"/>
      <c r="N162" s="160"/>
      <c r="O162" s="160"/>
      <c r="P162" s="160"/>
      <c r="Q162" s="160"/>
      <c r="R162" s="160"/>
      <c r="S162" s="160"/>
      <c r="T162" s="161"/>
      <c r="AT162" s="156" t="s">
        <v>125</v>
      </c>
      <c r="AU162" s="156" t="s">
        <v>123</v>
      </c>
      <c r="AV162" s="14" t="s">
        <v>77</v>
      </c>
      <c r="AW162" s="14" t="s">
        <v>27</v>
      </c>
      <c r="AX162" s="14" t="s">
        <v>70</v>
      </c>
      <c r="AY162" s="156" t="s">
        <v>112</v>
      </c>
    </row>
    <row r="163" spans="1:65" s="15" customFormat="1">
      <c r="B163" s="162"/>
      <c r="D163" s="149" t="s">
        <v>125</v>
      </c>
      <c r="E163" s="163" t="s">
        <v>1</v>
      </c>
      <c r="F163" s="164" t="s">
        <v>128</v>
      </c>
      <c r="H163" s="165">
        <v>2749.2</v>
      </c>
      <c r="L163" s="162"/>
      <c r="M163" s="166"/>
      <c r="N163" s="167"/>
      <c r="O163" s="167"/>
      <c r="P163" s="167"/>
      <c r="Q163" s="167"/>
      <c r="R163" s="167"/>
      <c r="S163" s="167"/>
      <c r="T163" s="168"/>
      <c r="AT163" s="163" t="s">
        <v>125</v>
      </c>
      <c r="AU163" s="163" t="s">
        <v>123</v>
      </c>
      <c r="AV163" s="15" t="s">
        <v>122</v>
      </c>
      <c r="AW163" s="15" t="s">
        <v>27</v>
      </c>
      <c r="AX163" s="15" t="s">
        <v>75</v>
      </c>
      <c r="AY163" s="163" t="s">
        <v>112</v>
      </c>
    </row>
    <row r="164" spans="1:65" s="2" customFormat="1" ht="37.9" customHeight="1">
      <c r="A164" s="29"/>
      <c r="B164" s="135"/>
      <c r="C164" s="136" t="s">
        <v>136</v>
      </c>
      <c r="D164" s="136" t="s">
        <v>117</v>
      </c>
      <c r="E164" s="137" t="s">
        <v>170</v>
      </c>
      <c r="F164" s="138" t="s">
        <v>171</v>
      </c>
      <c r="G164" s="139" t="s">
        <v>120</v>
      </c>
      <c r="H164" s="140">
        <v>91.64</v>
      </c>
      <c r="I164" s="182"/>
      <c r="J164" s="141">
        <f>ROUND(I164*H164,2)</f>
        <v>0</v>
      </c>
      <c r="K164" s="138" t="s">
        <v>121</v>
      </c>
      <c r="L164" s="30"/>
      <c r="M164" s="142" t="s">
        <v>1</v>
      </c>
      <c r="N164" s="143" t="s">
        <v>35</v>
      </c>
      <c r="O164" s="144">
        <v>8.6999999999999994E-2</v>
      </c>
      <c r="P164" s="144">
        <f>O164*H164</f>
        <v>7.9726799999999995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6" t="s">
        <v>122</v>
      </c>
      <c r="AT164" s="146" t="s">
        <v>117</v>
      </c>
      <c r="AU164" s="146" t="s">
        <v>123</v>
      </c>
      <c r="AY164" s="17" t="s">
        <v>112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75</v>
      </c>
      <c r="BK164" s="147">
        <f>ROUND(I164*H164,2)</f>
        <v>0</v>
      </c>
      <c r="BL164" s="17" t="s">
        <v>122</v>
      </c>
      <c r="BM164" s="146" t="s">
        <v>172</v>
      </c>
    </row>
    <row r="165" spans="1:65" s="12" customFormat="1" ht="20.85" customHeight="1">
      <c r="B165" s="123"/>
      <c r="D165" s="124" t="s">
        <v>69</v>
      </c>
      <c r="E165" s="133" t="s">
        <v>173</v>
      </c>
      <c r="F165" s="133" t="s">
        <v>174</v>
      </c>
      <c r="J165" s="134">
        <f>BK165</f>
        <v>0</v>
      </c>
      <c r="L165" s="123"/>
      <c r="M165" s="127"/>
      <c r="N165" s="128"/>
      <c r="O165" s="128"/>
      <c r="P165" s="129">
        <f>SUM(P166:P176)</f>
        <v>69.741759000000002</v>
      </c>
      <c r="Q165" s="128"/>
      <c r="R165" s="129">
        <f>SUM(R166:R176)</f>
        <v>0</v>
      </c>
      <c r="S165" s="128"/>
      <c r="T165" s="130">
        <f>SUM(T166:T176)</f>
        <v>3.0074999999999998</v>
      </c>
      <c r="AR165" s="124" t="s">
        <v>75</v>
      </c>
      <c r="AT165" s="131" t="s">
        <v>69</v>
      </c>
      <c r="AU165" s="131" t="s">
        <v>77</v>
      </c>
      <c r="AY165" s="124" t="s">
        <v>112</v>
      </c>
      <c r="BK165" s="132">
        <f>SUM(BK166:BK176)</f>
        <v>0</v>
      </c>
    </row>
    <row r="166" spans="1:65" s="2" customFormat="1" ht="24.2" customHeight="1">
      <c r="A166" s="29"/>
      <c r="B166" s="135"/>
      <c r="C166" s="136" t="s">
        <v>175</v>
      </c>
      <c r="D166" s="136" t="s">
        <v>117</v>
      </c>
      <c r="E166" s="137" t="s">
        <v>176</v>
      </c>
      <c r="F166" s="138" t="s">
        <v>177</v>
      </c>
      <c r="G166" s="139" t="s">
        <v>140</v>
      </c>
      <c r="H166" s="140">
        <v>2.0049999999999999</v>
      </c>
      <c r="I166" s="182"/>
      <c r="J166" s="141">
        <f>ROUND(I166*H166,2)</f>
        <v>0</v>
      </c>
      <c r="K166" s="138" t="s">
        <v>178</v>
      </c>
      <c r="L166" s="30"/>
      <c r="M166" s="142" t="s">
        <v>1</v>
      </c>
      <c r="N166" s="143" t="s">
        <v>35</v>
      </c>
      <c r="O166" s="144">
        <v>13.038</v>
      </c>
      <c r="P166" s="144">
        <f>O166*H166</f>
        <v>26.141189999999998</v>
      </c>
      <c r="Q166" s="144">
        <v>0</v>
      </c>
      <c r="R166" s="144">
        <f>Q166*H166</f>
        <v>0</v>
      </c>
      <c r="S166" s="144">
        <v>1.5</v>
      </c>
      <c r="T166" s="145">
        <f>S166*H166</f>
        <v>3.0074999999999998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6" t="s">
        <v>122</v>
      </c>
      <c r="AT166" s="146" t="s">
        <v>117</v>
      </c>
      <c r="AU166" s="146" t="s">
        <v>123</v>
      </c>
      <c r="AY166" s="17" t="s">
        <v>112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75</v>
      </c>
      <c r="BK166" s="147">
        <f>ROUND(I166*H166,2)</f>
        <v>0</v>
      </c>
      <c r="BL166" s="17" t="s">
        <v>122</v>
      </c>
      <c r="BM166" s="146" t="s">
        <v>179</v>
      </c>
    </row>
    <row r="167" spans="1:65" s="14" customFormat="1">
      <c r="B167" s="155"/>
      <c r="D167" s="149" t="s">
        <v>125</v>
      </c>
      <c r="E167" s="156" t="s">
        <v>1</v>
      </c>
      <c r="F167" s="157" t="s">
        <v>180</v>
      </c>
      <c r="H167" s="158">
        <v>2.0049999999999999</v>
      </c>
      <c r="L167" s="155"/>
      <c r="M167" s="159"/>
      <c r="N167" s="160"/>
      <c r="O167" s="160"/>
      <c r="P167" s="160"/>
      <c r="Q167" s="160"/>
      <c r="R167" s="160"/>
      <c r="S167" s="160"/>
      <c r="T167" s="161"/>
      <c r="AT167" s="156" t="s">
        <v>125</v>
      </c>
      <c r="AU167" s="156" t="s">
        <v>123</v>
      </c>
      <c r="AV167" s="14" t="s">
        <v>77</v>
      </c>
      <c r="AW167" s="14" t="s">
        <v>27</v>
      </c>
      <c r="AX167" s="14" t="s">
        <v>70</v>
      </c>
      <c r="AY167" s="156" t="s">
        <v>112</v>
      </c>
    </row>
    <row r="168" spans="1:65" s="15" customFormat="1">
      <c r="B168" s="162"/>
      <c r="D168" s="149" t="s">
        <v>125</v>
      </c>
      <c r="E168" s="163" t="s">
        <v>1</v>
      </c>
      <c r="F168" s="164" t="s">
        <v>128</v>
      </c>
      <c r="H168" s="165">
        <v>2.0049999999999999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3" t="s">
        <v>125</v>
      </c>
      <c r="AU168" s="163" t="s">
        <v>123</v>
      </c>
      <c r="AV168" s="15" t="s">
        <v>122</v>
      </c>
      <c r="AW168" s="15" t="s">
        <v>27</v>
      </c>
      <c r="AX168" s="15" t="s">
        <v>75</v>
      </c>
      <c r="AY168" s="163" t="s">
        <v>112</v>
      </c>
    </row>
    <row r="169" spans="1:65" s="2" customFormat="1" ht="24.2" customHeight="1">
      <c r="A169" s="29"/>
      <c r="B169" s="135"/>
      <c r="C169" s="136" t="s">
        <v>181</v>
      </c>
      <c r="D169" s="136" t="s">
        <v>117</v>
      </c>
      <c r="E169" s="137" t="s">
        <v>182</v>
      </c>
      <c r="F169" s="138" t="s">
        <v>183</v>
      </c>
      <c r="G169" s="139" t="s">
        <v>184</v>
      </c>
      <c r="H169" s="140">
        <v>9.1809999999999992</v>
      </c>
      <c r="I169" s="182"/>
      <c r="J169" s="141">
        <f>ROUND(I169*H169,2)</f>
        <v>0</v>
      </c>
      <c r="K169" s="138" t="s">
        <v>121</v>
      </c>
      <c r="L169" s="30"/>
      <c r="M169" s="142" t="s">
        <v>1</v>
      </c>
      <c r="N169" s="143" t="s">
        <v>35</v>
      </c>
      <c r="O169" s="144">
        <v>4.25</v>
      </c>
      <c r="P169" s="144">
        <f>O169*H169</f>
        <v>39.01925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6" t="s">
        <v>122</v>
      </c>
      <c r="AT169" s="146" t="s">
        <v>117</v>
      </c>
      <c r="AU169" s="146" t="s">
        <v>123</v>
      </c>
      <c r="AY169" s="17" t="s">
        <v>112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7" t="s">
        <v>75</v>
      </c>
      <c r="BK169" s="147">
        <f>ROUND(I169*H169,2)</f>
        <v>0</v>
      </c>
      <c r="BL169" s="17" t="s">
        <v>122</v>
      </c>
      <c r="BM169" s="146" t="s">
        <v>185</v>
      </c>
    </row>
    <row r="170" spans="1:65" s="2" customFormat="1" ht="33" customHeight="1">
      <c r="A170" s="29"/>
      <c r="B170" s="135"/>
      <c r="C170" s="136" t="s">
        <v>8</v>
      </c>
      <c r="D170" s="136" t="s">
        <v>117</v>
      </c>
      <c r="E170" s="137" t="s">
        <v>186</v>
      </c>
      <c r="F170" s="138" t="s">
        <v>187</v>
      </c>
      <c r="G170" s="139" t="s">
        <v>184</v>
      </c>
      <c r="H170" s="140">
        <v>9.1809999999999992</v>
      </c>
      <c r="I170" s="182"/>
      <c r="J170" s="141">
        <f>ROUND(I170*H170,2)</f>
        <v>0</v>
      </c>
      <c r="K170" s="138" t="s">
        <v>121</v>
      </c>
      <c r="L170" s="30"/>
      <c r="M170" s="142" t="s">
        <v>1</v>
      </c>
      <c r="N170" s="143" t="s">
        <v>35</v>
      </c>
      <c r="O170" s="144">
        <v>0.26</v>
      </c>
      <c r="P170" s="144">
        <f>O170*H170</f>
        <v>2.38706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6" t="s">
        <v>122</v>
      </c>
      <c r="AT170" s="146" t="s">
        <v>117</v>
      </c>
      <c r="AU170" s="146" t="s">
        <v>123</v>
      </c>
      <c r="AY170" s="17" t="s">
        <v>112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7" t="s">
        <v>75</v>
      </c>
      <c r="BK170" s="147">
        <f>ROUND(I170*H170,2)</f>
        <v>0</v>
      </c>
      <c r="BL170" s="17" t="s">
        <v>122</v>
      </c>
      <c r="BM170" s="146" t="s">
        <v>188</v>
      </c>
    </row>
    <row r="171" spans="1:65" s="2" customFormat="1" ht="24.2" customHeight="1">
      <c r="A171" s="29"/>
      <c r="B171" s="135"/>
      <c r="C171" s="136" t="s">
        <v>189</v>
      </c>
      <c r="D171" s="136" t="s">
        <v>117</v>
      </c>
      <c r="E171" s="137" t="s">
        <v>190</v>
      </c>
      <c r="F171" s="138" t="s">
        <v>191</v>
      </c>
      <c r="G171" s="139" t="s">
        <v>184</v>
      </c>
      <c r="H171" s="140">
        <v>9.1809999999999992</v>
      </c>
      <c r="I171" s="182"/>
      <c r="J171" s="141">
        <f>ROUND(I171*H171,2)</f>
        <v>0</v>
      </c>
      <c r="K171" s="138" t="s">
        <v>121</v>
      </c>
      <c r="L171" s="30"/>
      <c r="M171" s="142" t="s">
        <v>1</v>
      </c>
      <c r="N171" s="143" t="s">
        <v>35</v>
      </c>
      <c r="O171" s="144">
        <v>0.125</v>
      </c>
      <c r="P171" s="144">
        <f>O171*H171</f>
        <v>1.1476249999999999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6" t="s">
        <v>122</v>
      </c>
      <c r="AT171" s="146" t="s">
        <v>117</v>
      </c>
      <c r="AU171" s="146" t="s">
        <v>123</v>
      </c>
      <c r="AY171" s="17" t="s">
        <v>112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75</v>
      </c>
      <c r="BK171" s="147">
        <f>ROUND(I171*H171,2)</f>
        <v>0</v>
      </c>
      <c r="BL171" s="17" t="s">
        <v>122</v>
      </c>
      <c r="BM171" s="146" t="s">
        <v>192</v>
      </c>
    </row>
    <row r="172" spans="1:65" s="2" customFormat="1" ht="24.2" customHeight="1">
      <c r="A172" s="29"/>
      <c r="B172" s="135"/>
      <c r="C172" s="136" t="s">
        <v>193</v>
      </c>
      <c r="D172" s="136" t="s">
        <v>117</v>
      </c>
      <c r="E172" s="137" t="s">
        <v>194</v>
      </c>
      <c r="F172" s="138" t="s">
        <v>195</v>
      </c>
      <c r="G172" s="139" t="s">
        <v>184</v>
      </c>
      <c r="H172" s="140">
        <v>174.43899999999999</v>
      </c>
      <c r="I172" s="182"/>
      <c r="J172" s="141">
        <f>ROUND(I172*H172,2)</f>
        <v>0</v>
      </c>
      <c r="K172" s="138" t="s">
        <v>121</v>
      </c>
      <c r="L172" s="30"/>
      <c r="M172" s="142" t="s">
        <v>1</v>
      </c>
      <c r="N172" s="143" t="s">
        <v>35</v>
      </c>
      <c r="O172" s="144">
        <v>6.0000000000000001E-3</v>
      </c>
      <c r="P172" s="144">
        <f>O172*H172</f>
        <v>1.0466340000000001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6" t="s">
        <v>122</v>
      </c>
      <c r="AT172" s="146" t="s">
        <v>117</v>
      </c>
      <c r="AU172" s="146" t="s">
        <v>123</v>
      </c>
      <c r="AY172" s="17" t="s">
        <v>112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7" t="s">
        <v>75</v>
      </c>
      <c r="BK172" s="147">
        <f>ROUND(I172*H172,2)</f>
        <v>0</v>
      </c>
      <c r="BL172" s="17" t="s">
        <v>122</v>
      </c>
      <c r="BM172" s="146" t="s">
        <v>196</v>
      </c>
    </row>
    <row r="173" spans="1:65" s="13" customFormat="1">
      <c r="B173" s="148"/>
      <c r="D173" s="149" t="s">
        <v>125</v>
      </c>
      <c r="E173" s="150" t="s">
        <v>1</v>
      </c>
      <c r="F173" s="151" t="s">
        <v>197</v>
      </c>
      <c r="H173" s="150" t="s">
        <v>1</v>
      </c>
      <c r="L173" s="148"/>
      <c r="M173" s="152"/>
      <c r="N173" s="153"/>
      <c r="O173" s="153"/>
      <c r="P173" s="153"/>
      <c r="Q173" s="153"/>
      <c r="R173" s="153"/>
      <c r="S173" s="153"/>
      <c r="T173" s="154"/>
      <c r="AT173" s="150" t="s">
        <v>125</v>
      </c>
      <c r="AU173" s="150" t="s">
        <v>123</v>
      </c>
      <c r="AV173" s="13" t="s">
        <v>75</v>
      </c>
      <c r="AW173" s="13" t="s">
        <v>27</v>
      </c>
      <c r="AX173" s="13" t="s">
        <v>70</v>
      </c>
      <c r="AY173" s="150" t="s">
        <v>112</v>
      </c>
    </row>
    <row r="174" spans="1:65" s="14" customFormat="1">
      <c r="B174" s="155"/>
      <c r="D174" s="149" t="s">
        <v>125</v>
      </c>
      <c r="E174" s="156" t="s">
        <v>1</v>
      </c>
      <c r="F174" s="157" t="s">
        <v>198</v>
      </c>
      <c r="H174" s="158">
        <v>174.43899999999999</v>
      </c>
      <c r="L174" s="155"/>
      <c r="M174" s="159"/>
      <c r="N174" s="160"/>
      <c r="O174" s="160"/>
      <c r="P174" s="160"/>
      <c r="Q174" s="160"/>
      <c r="R174" s="160"/>
      <c r="S174" s="160"/>
      <c r="T174" s="161"/>
      <c r="AT174" s="156" t="s">
        <v>125</v>
      </c>
      <c r="AU174" s="156" t="s">
        <v>123</v>
      </c>
      <c r="AV174" s="14" t="s">
        <v>77</v>
      </c>
      <c r="AW174" s="14" t="s">
        <v>27</v>
      </c>
      <c r="AX174" s="14" t="s">
        <v>70</v>
      </c>
      <c r="AY174" s="156" t="s">
        <v>112</v>
      </c>
    </row>
    <row r="175" spans="1:65" s="15" customFormat="1">
      <c r="B175" s="162"/>
      <c r="D175" s="149" t="s">
        <v>125</v>
      </c>
      <c r="E175" s="163" t="s">
        <v>1</v>
      </c>
      <c r="F175" s="164" t="s">
        <v>128</v>
      </c>
      <c r="H175" s="165">
        <v>174.43899999999999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3" t="s">
        <v>125</v>
      </c>
      <c r="AU175" s="163" t="s">
        <v>123</v>
      </c>
      <c r="AV175" s="15" t="s">
        <v>122</v>
      </c>
      <c r="AW175" s="15" t="s">
        <v>27</v>
      </c>
      <c r="AX175" s="15" t="s">
        <v>75</v>
      </c>
      <c r="AY175" s="163" t="s">
        <v>112</v>
      </c>
    </row>
    <row r="176" spans="1:65" s="2" customFormat="1" ht="33" customHeight="1">
      <c r="A176" s="29"/>
      <c r="B176" s="135"/>
      <c r="C176" s="136" t="s">
        <v>199</v>
      </c>
      <c r="D176" s="136" t="s">
        <v>117</v>
      </c>
      <c r="E176" s="137" t="s">
        <v>200</v>
      </c>
      <c r="F176" s="138" t="s">
        <v>201</v>
      </c>
      <c r="G176" s="139" t="s">
        <v>184</v>
      </c>
      <c r="H176" s="140">
        <v>9.1809999999999992</v>
      </c>
      <c r="I176" s="182"/>
      <c r="J176" s="141">
        <f>ROUND(I176*H176,2)</f>
        <v>0</v>
      </c>
      <c r="K176" s="138" t="s">
        <v>121</v>
      </c>
      <c r="L176" s="30"/>
      <c r="M176" s="142" t="s">
        <v>1</v>
      </c>
      <c r="N176" s="143" t="s">
        <v>35</v>
      </c>
      <c r="O176" s="144">
        <v>0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6" t="s">
        <v>122</v>
      </c>
      <c r="AT176" s="146" t="s">
        <v>117</v>
      </c>
      <c r="AU176" s="146" t="s">
        <v>123</v>
      </c>
      <c r="AY176" s="17" t="s">
        <v>112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75</v>
      </c>
      <c r="BK176" s="147">
        <f>ROUND(I176*H176,2)</f>
        <v>0</v>
      </c>
      <c r="BL176" s="17" t="s">
        <v>122</v>
      </c>
      <c r="BM176" s="146" t="s">
        <v>202</v>
      </c>
    </row>
    <row r="177" spans="1:65" s="12" customFormat="1" ht="20.85" customHeight="1">
      <c r="B177" s="123"/>
      <c r="D177" s="124" t="s">
        <v>69</v>
      </c>
      <c r="E177" s="133" t="s">
        <v>203</v>
      </c>
      <c r="F177" s="133" t="s">
        <v>204</v>
      </c>
      <c r="J177" s="134">
        <f>BK177</f>
        <v>0</v>
      </c>
      <c r="L177" s="123"/>
      <c r="M177" s="127"/>
      <c r="N177" s="128"/>
      <c r="O177" s="128"/>
      <c r="P177" s="129">
        <f>P178</f>
        <v>3.9005459999999998</v>
      </c>
      <c r="Q177" s="128"/>
      <c r="R177" s="129">
        <f>R178</f>
        <v>0</v>
      </c>
      <c r="S177" s="128"/>
      <c r="T177" s="130">
        <f>T178</f>
        <v>0</v>
      </c>
      <c r="AR177" s="124" t="s">
        <v>75</v>
      </c>
      <c r="AT177" s="131" t="s">
        <v>69</v>
      </c>
      <c r="AU177" s="131" t="s">
        <v>77</v>
      </c>
      <c r="AY177" s="124" t="s">
        <v>112</v>
      </c>
      <c r="BK177" s="132">
        <f>BK178</f>
        <v>0</v>
      </c>
    </row>
    <row r="178" spans="1:65" s="2" customFormat="1" ht="24.2" customHeight="1">
      <c r="A178" s="29"/>
      <c r="B178" s="135"/>
      <c r="C178" s="136" t="s">
        <v>205</v>
      </c>
      <c r="D178" s="136" t="s">
        <v>117</v>
      </c>
      <c r="E178" s="137" t="s">
        <v>206</v>
      </c>
      <c r="F178" s="138" t="s">
        <v>207</v>
      </c>
      <c r="G178" s="139" t="s">
        <v>184</v>
      </c>
      <c r="H178" s="140">
        <v>1.266</v>
      </c>
      <c r="I178" s="182"/>
      <c r="J178" s="141">
        <f>ROUND(I178*H178,2)</f>
        <v>0</v>
      </c>
      <c r="K178" s="138" t="s">
        <v>121</v>
      </c>
      <c r="L178" s="30"/>
      <c r="M178" s="142" t="s">
        <v>1</v>
      </c>
      <c r="N178" s="143" t="s">
        <v>35</v>
      </c>
      <c r="O178" s="144">
        <v>3.081</v>
      </c>
      <c r="P178" s="144">
        <f>O178*H178</f>
        <v>3.9005459999999998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6" t="s">
        <v>122</v>
      </c>
      <c r="AT178" s="146" t="s">
        <v>117</v>
      </c>
      <c r="AU178" s="146" t="s">
        <v>123</v>
      </c>
      <c r="AY178" s="17" t="s">
        <v>112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7" t="s">
        <v>75</v>
      </c>
      <c r="BK178" s="147">
        <f>ROUND(I178*H178,2)</f>
        <v>0</v>
      </c>
      <c r="BL178" s="17" t="s">
        <v>122</v>
      </c>
      <c r="BM178" s="146" t="s">
        <v>208</v>
      </c>
    </row>
    <row r="179" spans="1:65" s="12" customFormat="1" ht="22.9" customHeight="1">
      <c r="B179" s="123"/>
      <c r="D179" s="124" t="s">
        <v>69</v>
      </c>
      <c r="E179" s="133" t="s">
        <v>209</v>
      </c>
      <c r="F179" s="133" t="s">
        <v>210</v>
      </c>
      <c r="J179" s="134">
        <f>BK179</f>
        <v>0</v>
      </c>
      <c r="L179" s="123"/>
      <c r="M179" s="127"/>
      <c r="N179" s="128"/>
      <c r="O179" s="128"/>
      <c r="P179" s="129">
        <f>P180+P263+P316</f>
        <v>429.39498400000002</v>
      </c>
      <c r="Q179" s="128"/>
      <c r="R179" s="129">
        <f>R180+R263+R316</f>
        <v>11.66514016</v>
      </c>
      <c r="S179" s="128"/>
      <c r="T179" s="130">
        <f>T180+T263+T316</f>
        <v>3.6820044800000002</v>
      </c>
      <c r="AR179" s="124" t="s">
        <v>77</v>
      </c>
      <c r="AT179" s="131" t="s">
        <v>69</v>
      </c>
      <c r="AU179" s="131" t="s">
        <v>75</v>
      </c>
      <c r="AY179" s="124" t="s">
        <v>112</v>
      </c>
      <c r="BK179" s="132">
        <f>BK180+BK263+BK316</f>
        <v>0</v>
      </c>
    </row>
    <row r="180" spans="1:65" s="12" customFormat="1" ht="20.85" customHeight="1">
      <c r="B180" s="123"/>
      <c r="D180" s="124" t="s">
        <v>69</v>
      </c>
      <c r="E180" s="133" t="s">
        <v>211</v>
      </c>
      <c r="F180" s="133" t="s">
        <v>212</v>
      </c>
      <c r="J180" s="134">
        <f>BK180</f>
        <v>0</v>
      </c>
      <c r="L180" s="123"/>
      <c r="M180" s="127"/>
      <c r="N180" s="128"/>
      <c r="O180" s="128"/>
      <c r="P180" s="129">
        <f>SUM(P181:P262)</f>
        <v>177.32620600000001</v>
      </c>
      <c r="Q180" s="128"/>
      <c r="R180" s="129">
        <f>SUM(R181:R262)</f>
        <v>4.1820218800000006</v>
      </c>
      <c r="S180" s="128"/>
      <c r="T180" s="130">
        <f>SUM(T181:T262)</f>
        <v>2.46339</v>
      </c>
      <c r="AR180" s="124" t="s">
        <v>77</v>
      </c>
      <c r="AT180" s="131" t="s">
        <v>69</v>
      </c>
      <c r="AU180" s="131" t="s">
        <v>77</v>
      </c>
      <c r="AY180" s="124" t="s">
        <v>112</v>
      </c>
      <c r="BK180" s="132">
        <f>SUM(BK181:BK262)</f>
        <v>0</v>
      </c>
    </row>
    <row r="181" spans="1:65" s="2" customFormat="1" ht="24.2" customHeight="1">
      <c r="A181" s="29"/>
      <c r="B181" s="135"/>
      <c r="C181" s="136" t="s">
        <v>213</v>
      </c>
      <c r="D181" s="136" t="s">
        <v>117</v>
      </c>
      <c r="E181" s="137" t="s">
        <v>214</v>
      </c>
      <c r="F181" s="138" t="s">
        <v>215</v>
      </c>
      <c r="G181" s="139" t="s">
        <v>216</v>
      </c>
      <c r="H181" s="140">
        <v>20.3</v>
      </c>
      <c r="I181" s="182"/>
      <c r="J181" s="141">
        <f>ROUND(I181*H181,2)</f>
        <v>0</v>
      </c>
      <c r="K181" s="138" t="s">
        <v>121</v>
      </c>
      <c r="L181" s="30"/>
      <c r="M181" s="142" t="s">
        <v>1</v>
      </c>
      <c r="N181" s="143" t="s">
        <v>35</v>
      </c>
      <c r="O181" s="144">
        <v>0.13900000000000001</v>
      </c>
      <c r="P181" s="144">
        <f>O181*H181</f>
        <v>2.8217000000000003</v>
      </c>
      <c r="Q181" s="144">
        <v>5.8300000000000001E-3</v>
      </c>
      <c r="R181" s="144">
        <f>Q181*H181</f>
        <v>0.11834900000000001</v>
      </c>
      <c r="S181" s="144">
        <v>0</v>
      </c>
      <c r="T181" s="14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6" t="s">
        <v>205</v>
      </c>
      <c r="AT181" s="146" t="s">
        <v>117</v>
      </c>
      <c r="AU181" s="146" t="s">
        <v>123</v>
      </c>
      <c r="AY181" s="17" t="s">
        <v>112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7" t="s">
        <v>75</v>
      </c>
      <c r="BK181" s="147">
        <f>ROUND(I181*H181,2)</f>
        <v>0</v>
      </c>
      <c r="BL181" s="17" t="s">
        <v>205</v>
      </c>
      <c r="BM181" s="146" t="s">
        <v>217</v>
      </c>
    </row>
    <row r="182" spans="1:65" s="13" customFormat="1">
      <c r="B182" s="148"/>
      <c r="D182" s="149" t="s">
        <v>125</v>
      </c>
      <c r="E182" s="150" t="s">
        <v>1</v>
      </c>
      <c r="F182" s="151" t="s">
        <v>218</v>
      </c>
      <c r="H182" s="150" t="s">
        <v>1</v>
      </c>
      <c r="L182" s="148"/>
      <c r="M182" s="152"/>
      <c r="N182" s="153"/>
      <c r="O182" s="153"/>
      <c r="P182" s="153"/>
      <c r="Q182" s="153"/>
      <c r="R182" s="153"/>
      <c r="S182" s="153"/>
      <c r="T182" s="154"/>
      <c r="AT182" s="150" t="s">
        <v>125</v>
      </c>
      <c r="AU182" s="150" t="s">
        <v>123</v>
      </c>
      <c r="AV182" s="13" t="s">
        <v>75</v>
      </c>
      <c r="AW182" s="13" t="s">
        <v>27</v>
      </c>
      <c r="AX182" s="13" t="s">
        <v>70</v>
      </c>
      <c r="AY182" s="150" t="s">
        <v>112</v>
      </c>
    </row>
    <row r="183" spans="1:65" s="14" customFormat="1">
      <c r="B183" s="155"/>
      <c r="D183" s="149" t="s">
        <v>125</v>
      </c>
      <c r="E183" s="156" t="s">
        <v>1</v>
      </c>
      <c r="F183" s="157" t="s">
        <v>219</v>
      </c>
      <c r="H183" s="158">
        <v>14.5</v>
      </c>
      <c r="L183" s="155"/>
      <c r="M183" s="159"/>
      <c r="N183" s="160"/>
      <c r="O183" s="160"/>
      <c r="P183" s="160"/>
      <c r="Q183" s="160"/>
      <c r="R183" s="160"/>
      <c r="S183" s="160"/>
      <c r="T183" s="161"/>
      <c r="AT183" s="156" t="s">
        <v>125</v>
      </c>
      <c r="AU183" s="156" t="s">
        <v>123</v>
      </c>
      <c r="AV183" s="14" t="s">
        <v>77</v>
      </c>
      <c r="AW183" s="14" t="s">
        <v>27</v>
      </c>
      <c r="AX183" s="14" t="s">
        <v>70</v>
      </c>
      <c r="AY183" s="156" t="s">
        <v>112</v>
      </c>
    </row>
    <row r="184" spans="1:65" s="14" customFormat="1">
      <c r="B184" s="155"/>
      <c r="D184" s="149" t="s">
        <v>125</v>
      </c>
      <c r="E184" s="156" t="s">
        <v>1</v>
      </c>
      <c r="F184" s="157" t="s">
        <v>220</v>
      </c>
      <c r="H184" s="158">
        <v>5.8</v>
      </c>
      <c r="L184" s="155"/>
      <c r="M184" s="159"/>
      <c r="N184" s="160"/>
      <c r="O184" s="160"/>
      <c r="P184" s="160"/>
      <c r="Q184" s="160"/>
      <c r="R184" s="160"/>
      <c r="S184" s="160"/>
      <c r="T184" s="161"/>
      <c r="AT184" s="156" t="s">
        <v>125</v>
      </c>
      <c r="AU184" s="156" t="s">
        <v>123</v>
      </c>
      <c r="AV184" s="14" t="s">
        <v>77</v>
      </c>
      <c r="AW184" s="14" t="s">
        <v>27</v>
      </c>
      <c r="AX184" s="14" t="s">
        <v>70</v>
      </c>
      <c r="AY184" s="156" t="s">
        <v>112</v>
      </c>
    </row>
    <row r="185" spans="1:65" s="15" customFormat="1">
      <c r="B185" s="162"/>
      <c r="D185" s="149" t="s">
        <v>125</v>
      </c>
      <c r="E185" s="163" t="s">
        <v>1</v>
      </c>
      <c r="F185" s="164" t="s">
        <v>128</v>
      </c>
      <c r="H185" s="165">
        <v>20.3</v>
      </c>
      <c r="L185" s="162"/>
      <c r="M185" s="166"/>
      <c r="N185" s="167"/>
      <c r="O185" s="167"/>
      <c r="P185" s="167"/>
      <c r="Q185" s="167"/>
      <c r="R185" s="167"/>
      <c r="S185" s="167"/>
      <c r="T185" s="168"/>
      <c r="AT185" s="163" t="s">
        <v>125</v>
      </c>
      <c r="AU185" s="163" t="s">
        <v>123</v>
      </c>
      <c r="AV185" s="15" t="s">
        <v>122</v>
      </c>
      <c r="AW185" s="15" t="s">
        <v>27</v>
      </c>
      <c r="AX185" s="15" t="s">
        <v>75</v>
      </c>
      <c r="AY185" s="163" t="s">
        <v>112</v>
      </c>
    </row>
    <row r="186" spans="1:65" s="2" customFormat="1" ht="21.75" customHeight="1">
      <c r="A186" s="29"/>
      <c r="B186" s="135"/>
      <c r="C186" s="136" t="s">
        <v>221</v>
      </c>
      <c r="D186" s="136" t="s">
        <v>117</v>
      </c>
      <c r="E186" s="137" t="s">
        <v>222</v>
      </c>
      <c r="F186" s="138" t="s">
        <v>223</v>
      </c>
      <c r="G186" s="139" t="s">
        <v>216</v>
      </c>
      <c r="H186" s="140">
        <v>40</v>
      </c>
      <c r="I186" s="182"/>
      <c r="J186" s="141">
        <f>ROUND(I186*H186,2)</f>
        <v>0</v>
      </c>
      <c r="K186" s="138" t="s">
        <v>121</v>
      </c>
      <c r="L186" s="30"/>
      <c r="M186" s="142" t="s">
        <v>1</v>
      </c>
      <c r="N186" s="143" t="s">
        <v>35</v>
      </c>
      <c r="O186" s="144">
        <v>0.106</v>
      </c>
      <c r="P186" s="144">
        <f>O186*H186</f>
        <v>4.24</v>
      </c>
      <c r="Q186" s="144">
        <v>2.6900000000000001E-3</v>
      </c>
      <c r="R186" s="144">
        <f>Q186*H186</f>
        <v>0.1076</v>
      </c>
      <c r="S186" s="144">
        <v>0</v>
      </c>
      <c r="T186" s="14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6" t="s">
        <v>205</v>
      </c>
      <c r="AT186" s="146" t="s">
        <v>117</v>
      </c>
      <c r="AU186" s="146" t="s">
        <v>123</v>
      </c>
      <c r="AY186" s="17" t="s">
        <v>112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7" t="s">
        <v>75</v>
      </c>
      <c r="BK186" s="147">
        <f>ROUND(I186*H186,2)</f>
        <v>0</v>
      </c>
      <c r="BL186" s="17" t="s">
        <v>205</v>
      </c>
      <c r="BM186" s="146" t="s">
        <v>224</v>
      </c>
    </row>
    <row r="187" spans="1:65" s="13" customFormat="1">
      <c r="B187" s="148"/>
      <c r="D187" s="149" t="s">
        <v>125</v>
      </c>
      <c r="E187" s="150" t="s">
        <v>1</v>
      </c>
      <c r="F187" s="151" t="s">
        <v>225</v>
      </c>
      <c r="H187" s="150" t="s">
        <v>1</v>
      </c>
      <c r="L187" s="148"/>
      <c r="M187" s="152"/>
      <c r="N187" s="153"/>
      <c r="O187" s="153"/>
      <c r="P187" s="153"/>
      <c r="Q187" s="153"/>
      <c r="R187" s="153"/>
      <c r="S187" s="153"/>
      <c r="T187" s="154"/>
      <c r="AT187" s="150" t="s">
        <v>125</v>
      </c>
      <c r="AU187" s="150" t="s">
        <v>123</v>
      </c>
      <c r="AV187" s="13" t="s">
        <v>75</v>
      </c>
      <c r="AW187" s="13" t="s">
        <v>27</v>
      </c>
      <c r="AX187" s="13" t="s">
        <v>70</v>
      </c>
      <c r="AY187" s="150" t="s">
        <v>112</v>
      </c>
    </row>
    <row r="188" spans="1:65" s="14" customFormat="1">
      <c r="B188" s="155"/>
      <c r="D188" s="149" t="s">
        <v>125</v>
      </c>
      <c r="E188" s="156" t="s">
        <v>1</v>
      </c>
      <c r="F188" s="157" t="s">
        <v>226</v>
      </c>
      <c r="H188" s="158">
        <v>40</v>
      </c>
      <c r="L188" s="155"/>
      <c r="M188" s="159"/>
      <c r="N188" s="160"/>
      <c r="O188" s="160"/>
      <c r="P188" s="160"/>
      <c r="Q188" s="160"/>
      <c r="R188" s="160"/>
      <c r="S188" s="160"/>
      <c r="T188" s="161"/>
      <c r="AT188" s="156" t="s">
        <v>125</v>
      </c>
      <c r="AU188" s="156" t="s">
        <v>123</v>
      </c>
      <c r="AV188" s="14" t="s">
        <v>77</v>
      </c>
      <c r="AW188" s="14" t="s">
        <v>27</v>
      </c>
      <c r="AX188" s="14" t="s">
        <v>70</v>
      </c>
      <c r="AY188" s="156" t="s">
        <v>112</v>
      </c>
    </row>
    <row r="189" spans="1:65" s="15" customFormat="1">
      <c r="B189" s="162"/>
      <c r="D189" s="149" t="s">
        <v>125</v>
      </c>
      <c r="E189" s="163" t="s">
        <v>1</v>
      </c>
      <c r="F189" s="164" t="s">
        <v>128</v>
      </c>
      <c r="H189" s="165">
        <v>40</v>
      </c>
      <c r="L189" s="162"/>
      <c r="M189" s="166"/>
      <c r="N189" s="167"/>
      <c r="O189" s="167"/>
      <c r="P189" s="167"/>
      <c r="Q189" s="167"/>
      <c r="R189" s="167"/>
      <c r="S189" s="167"/>
      <c r="T189" s="168"/>
      <c r="AT189" s="163" t="s">
        <v>125</v>
      </c>
      <c r="AU189" s="163" t="s">
        <v>123</v>
      </c>
      <c r="AV189" s="15" t="s">
        <v>122</v>
      </c>
      <c r="AW189" s="15" t="s">
        <v>27</v>
      </c>
      <c r="AX189" s="15" t="s">
        <v>75</v>
      </c>
      <c r="AY189" s="163" t="s">
        <v>112</v>
      </c>
    </row>
    <row r="190" spans="1:65" s="2" customFormat="1" ht="16.5" customHeight="1">
      <c r="A190" s="29"/>
      <c r="B190" s="135"/>
      <c r="C190" s="136" t="s">
        <v>227</v>
      </c>
      <c r="D190" s="136" t="s">
        <v>117</v>
      </c>
      <c r="E190" s="137" t="s">
        <v>228</v>
      </c>
      <c r="F190" s="138" t="s">
        <v>229</v>
      </c>
      <c r="G190" s="139" t="s">
        <v>120</v>
      </c>
      <c r="H190" s="140">
        <v>146.84200000000001</v>
      </c>
      <c r="I190" s="182"/>
      <c r="J190" s="141">
        <f>ROUND(I190*H190,2)</f>
        <v>0</v>
      </c>
      <c r="K190" s="138" t="s">
        <v>121</v>
      </c>
      <c r="L190" s="30"/>
      <c r="M190" s="142" t="s">
        <v>1</v>
      </c>
      <c r="N190" s="143" t="s">
        <v>35</v>
      </c>
      <c r="O190" s="144">
        <v>0.09</v>
      </c>
      <c r="P190" s="144">
        <f>O190*H190</f>
        <v>13.215780000000001</v>
      </c>
      <c r="Q190" s="144">
        <v>0</v>
      </c>
      <c r="R190" s="144">
        <f>Q190*H190</f>
        <v>0</v>
      </c>
      <c r="S190" s="144">
        <v>1.4999999999999999E-2</v>
      </c>
      <c r="T190" s="145">
        <f>S190*H190</f>
        <v>2.2026300000000001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6" t="s">
        <v>205</v>
      </c>
      <c r="AT190" s="146" t="s">
        <v>117</v>
      </c>
      <c r="AU190" s="146" t="s">
        <v>123</v>
      </c>
      <c r="AY190" s="17" t="s">
        <v>112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7" t="s">
        <v>75</v>
      </c>
      <c r="BK190" s="147">
        <f>ROUND(I190*H190,2)</f>
        <v>0</v>
      </c>
      <c r="BL190" s="17" t="s">
        <v>205</v>
      </c>
      <c r="BM190" s="146" t="s">
        <v>230</v>
      </c>
    </row>
    <row r="191" spans="1:65" s="14" customFormat="1">
      <c r="B191" s="155"/>
      <c r="D191" s="149" t="s">
        <v>125</v>
      </c>
      <c r="E191" s="156" t="s">
        <v>1</v>
      </c>
      <c r="F191" s="157" t="s">
        <v>231</v>
      </c>
      <c r="H191" s="158">
        <v>146.84200000000001</v>
      </c>
      <c r="L191" s="155"/>
      <c r="M191" s="159"/>
      <c r="N191" s="160"/>
      <c r="O191" s="160"/>
      <c r="P191" s="160"/>
      <c r="Q191" s="160"/>
      <c r="R191" s="160"/>
      <c r="S191" s="160"/>
      <c r="T191" s="161"/>
      <c r="AT191" s="156" t="s">
        <v>125</v>
      </c>
      <c r="AU191" s="156" t="s">
        <v>123</v>
      </c>
      <c r="AV191" s="14" t="s">
        <v>77</v>
      </c>
      <c r="AW191" s="14" t="s">
        <v>27</v>
      </c>
      <c r="AX191" s="14" t="s">
        <v>70</v>
      </c>
      <c r="AY191" s="156" t="s">
        <v>112</v>
      </c>
    </row>
    <row r="192" spans="1:65" s="15" customFormat="1">
      <c r="B192" s="162"/>
      <c r="D192" s="149" t="s">
        <v>125</v>
      </c>
      <c r="E192" s="163" t="s">
        <v>1</v>
      </c>
      <c r="F192" s="164" t="s">
        <v>128</v>
      </c>
      <c r="H192" s="165">
        <v>146.84200000000001</v>
      </c>
      <c r="L192" s="162"/>
      <c r="M192" s="166"/>
      <c r="N192" s="167"/>
      <c r="O192" s="167"/>
      <c r="P192" s="167"/>
      <c r="Q192" s="167"/>
      <c r="R192" s="167"/>
      <c r="S192" s="167"/>
      <c r="T192" s="168"/>
      <c r="AT192" s="163" t="s">
        <v>125</v>
      </c>
      <c r="AU192" s="163" t="s">
        <v>123</v>
      </c>
      <c r="AV192" s="15" t="s">
        <v>122</v>
      </c>
      <c r="AW192" s="15" t="s">
        <v>27</v>
      </c>
      <c r="AX192" s="15" t="s">
        <v>75</v>
      </c>
      <c r="AY192" s="163" t="s">
        <v>112</v>
      </c>
    </row>
    <row r="193" spans="1:65" s="2" customFormat="1" ht="24.2" customHeight="1">
      <c r="A193" s="29"/>
      <c r="B193" s="135"/>
      <c r="C193" s="136" t="s">
        <v>232</v>
      </c>
      <c r="D193" s="136" t="s">
        <v>117</v>
      </c>
      <c r="E193" s="137" t="s">
        <v>233</v>
      </c>
      <c r="F193" s="138" t="s">
        <v>234</v>
      </c>
      <c r="G193" s="139" t="s">
        <v>216</v>
      </c>
      <c r="H193" s="140">
        <v>15.34</v>
      </c>
      <c r="I193" s="182"/>
      <c r="J193" s="141">
        <f>ROUND(I193*H193,2)</f>
        <v>0</v>
      </c>
      <c r="K193" s="138" t="s">
        <v>121</v>
      </c>
      <c r="L193" s="30"/>
      <c r="M193" s="142" t="s">
        <v>1</v>
      </c>
      <c r="N193" s="143" t="s">
        <v>35</v>
      </c>
      <c r="O193" s="144">
        <v>0.14000000000000001</v>
      </c>
      <c r="P193" s="144">
        <f>O193*H193</f>
        <v>2.1476000000000002</v>
      </c>
      <c r="Q193" s="144">
        <v>0</v>
      </c>
      <c r="R193" s="144">
        <f>Q193*H193</f>
        <v>0</v>
      </c>
      <c r="S193" s="144">
        <v>1.4E-2</v>
      </c>
      <c r="T193" s="145">
        <f>S193*H193</f>
        <v>0.21476000000000001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6" t="s">
        <v>205</v>
      </c>
      <c r="AT193" s="146" t="s">
        <v>117</v>
      </c>
      <c r="AU193" s="146" t="s">
        <v>123</v>
      </c>
      <c r="AY193" s="17" t="s">
        <v>112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7" t="s">
        <v>75</v>
      </c>
      <c r="BK193" s="147">
        <f>ROUND(I193*H193,2)</f>
        <v>0</v>
      </c>
      <c r="BL193" s="17" t="s">
        <v>205</v>
      </c>
      <c r="BM193" s="146" t="s">
        <v>235</v>
      </c>
    </row>
    <row r="194" spans="1:65" s="13" customFormat="1">
      <c r="B194" s="148"/>
      <c r="D194" s="149" t="s">
        <v>125</v>
      </c>
      <c r="E194" s="150" t="s">
        <v>1</v>
      </c>
      <c r="F194" s="151" t="s">
        <v>236</v>
      </c>
      <c r="H194" s="150" t="s">
        <v>1</v>
      </c>
      <c r="L194" s="148"/>
      <c r="M194" s="152"/>
      <c r="N194" s="153"/>
      <c r="O194" s="153"/>
      <c r="P194" s="153"/>
      <c r="Q194" s="153"/>
      <c r="R194" s="153"/>
      <c r="S194" s="153"/>
      <c r="T194" s="154"/>
      <c r="AT194" s="150" t="s">
        <v>125</v>
      </c>
      <c r="AU194" s="150" t="s">
        <v>123</v>
      </c>
      <c r="AV194" s="13" t="s">
        <v>75</v>
      </c>
      <c r="AW194" s="13" t="s">
        <v>27</v>
      </c>
      <c r="AX194" s="13" t="s">
        <v>70</v>
      </c>
      <c r="AY194" s="150" t="s">
        <v>112</v>
      </c>
    </row>
    <row r="195" spans="1:65" s="14" customFormat="1">
      <c r="B195" s="155"/>
      <c r="D195" s="149" t="s">
        <v>125</v>
      </c>
      <c r="E195" s="156" t="s">
        <v>1</v>
      </c>
      <c r="F195" s="157" t="s">
        <v>237</v>
      </c>
      <c r="H195" s="158">
        <v>15.34</v>
      </c>
      <c r="L195" s="155"/>
      <c r="M195" s="159"/>
      <c r="N195" s="160"/>
      <c r="O195" s="160"/>
      <c r="P195" s="160"/>
      <c r="Q195" s="160"/>
      <c r="R195" s="160"/>
      <c r="S195" s="160"/>
      <c r="T195" s="161"/>
      <c r="AT195" s="156" t="s">
        <v>125</v>
      </c>
      <c r="AU195" s="156" t="s">
        <v>123</v>
      </c>
      <c r="AV195" s="14" t="s">
        <v>77</v>
      </c>
      <c r="AW195" s="14" t="s">
        <v>27</v>
      </c>
      <c r="AX195" s="14" t="s">
        <v>70</v>
      </c>
      <c r="AY195" s="156" t="s">
        <v>112</v>
      </c>
    </row>
    <row r="196" spans="1:65" s="15" customFormat="1">
      <c r="B196" s="162"/>
      <c r="D196" s="149" t="s">
        <v>125</v>
      </c>
      <c r="E196" s="163" t="s">
        <v>1</v>
      </c>
      <c r="F196" s="164" t="s">
        <v>128</v>
      </c>
      <c r="H196" s="165">
        <v>15.34</v>
      </c>
      <c r="L196" s="162"/>
      <c r="M196" s="166"/>
      <c r="N196" s="167"/>
      <c r="O196" s="167"/>
      <c r="P196" s="167"/>
      <c r="Q196" s="167"/>
      <c r="R196" s="167"/>
      <c r="S196" s="167"/>
      <c r="T196" s="168"/>
      <c r="AT196" s="163" t="s">
        <v>125</v>
      </c>
      <c r="AU196" s="163" t="s">
        <v>123</v>
      </c>
      <c r="AV196" s="15" t="s">
        <v>122</v>
      </c>
      <c r="AW196" s="15" t="s">
        <v>27</v>
      </c>
      <c r="AX196" s="15" t="s">
        <v>75</v>
      </c>
      <c r="AY196" s="163" t="s">
        <v>112</v>
      </c>
    </row>
    <row r="197" spans="1:65" s="2" customFormat="1" ht="24.2" customHeight="1">
      <c r="A197" s="29"/>
      <c r="B197" s="135"/>
      <c r="C197" s="136" t="s">
        <v>7</v>
      </c>
      <c r="D197" s="136" t="s">
        <v>117</v>
      </c>
      <c r="E197" s="137" t="s">
        <v>238</v>
      </c>
      <c r="F197" s="138" t="s">
        <v>239</v>
      </c>
      <c r="G197" s="139" t="s">
        <v>216</v>
      </c>
      <c r="H197" s="140">
        <v>11.5</v>
      </c>
      <c r="I197" s="182"/>
      <c r="J197" s="141">
        <f>ROUND(I197*H197,2)</f>
        <v>0</v>
      </c>
      <c r="K197" s="138" t="s">
        <v>121</v>
      </c>
      <c r="L197" s="30"/>
      <c r="M197" s="142" t="s">
        <v>1</v>
      </c>
      <c r="N197" s="143" t="s">
        <v>35</v>
      </c>
      <c r="O197" s="144">
        <v>0.23</v>
      </c>
      <c r="P197" s="144">
        <f>O197*H197</f>
        <v>2.645</v>
      </c>
      <c r="Q197" s="144">
        <v>0</v>
      </c>
      <c r="R197" s="144">
        <f>Q197*H197</f>
        <v>0</v>
      </c>
      <c r="S197" s="144">
        <v>4.0000000000000001E-3</v>
      </c>
      <c r="T197" s="145">
        <f>S197*H197</f>
        <v>4.5999999999999999E-2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6" t="s">
        <v>205</v>
      </c>
      <c r="AT197" s="146" t="s">
        <v>117</v>
      </c>
      <c r="AU197" s="146" t="s">
        <v>123</v>
      </c>
      <c r="AY197" s="17" t="s">
        <v>112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75</v>
      </c>
      <c r="BK197" s="147">
        <f>ROUND(I197*H197,2)</f>
        <v>0</v>
      </c>
      <c r="BL197" s="17" t="s">
        <v>205</v>
      </c>
      <c r="BM197" s="146" t="s">
        <v>240</v>
      </c>
    </row>
    <row r="198" spans="1:65" s="13" customFormat="1">
      <c r="B198" s="148"/>
      <c r="D198" s="149" t="s">
        <v>125</v>
      </c>
      <c r="E198" s="150" t="s">
        <v>1</v>
      </c>
      <c r="F198" s="151" t="s">
        <v>241</v>
      </c>
      <c r="H198" s="150" t="s">
        <v>1</v>
      </c>
      <c r="L198" s="148"/>
      <c r="M198" s="152"/>
      <c r="N198" s="153"/>
      <c r="O198" s="153"/>
      <c r="P198" s="153"/>
      <c r="Q198" s="153"/>
      <c r="R198" s="153"/>
      <c r="S198" s="153"/>
      <c r="T198" s="154"/>
      <c r="AT198" s="150" t="s">
        <v>125</v>
      </c>
      <c r="AU198" s="150" t="s">
        <v>123</v>
      </c>
      <c r="AV198" s="13" t="s">
        <v>75</v>
      </c>
      <c r="AW198" s="13" t="s">
        <v>27</v>
      </c>
      <c r="AX198" s="13" t="s">
        <v>70</v>
      </c>
      <c r="AY198" s="150" t="s">
        <v>112</v>
      </c>
    </row>
    <row r="199" spans="1:65" s="14" customFormat="1">
      <c r="B199" s="155"/>
      <c r="D199" s="149" t="s">
        <v>125</v>
      </c>
      <c r="E199" s="156" t="s">
        <v>1</v>
      </c>
      <c r="F199" s="157" t="s">
        <v>242</v>
      </c>
      <c r="H199" s="158">
        <v>11.5</v>
      </c>
      <c r="L199" s="155"/>
      <c r="M199" s="159"/>
      <c r="N199" s="160"/>
      <c r="O199" s="160"/>
      <c r="P199" s="160"/>
      <c r="Q199" s="160"/>
      <c r="R199" s="160"/>
      <c r="S199" s="160"/>
      <c r="T199" s="161"/>
      <c r="AT199" s="156" t="s">
        <v>125</v>
      </c>
      <c r="AU199" s="156" t="s">
        <v>123</v>
      </c>
      <c r="AV199" s="14" t="s">
        <v>77</v>
      </c>
      <c r="AW199" s="14" t="s">
        <v>27</v>
      </c>
      <c r="AX199" s="14" t="s">
        <v>70</v>
      </c>
      <c r="AY199" s="156" t="s">
        <v>112</v>
      </c>
    </row>
    <row r="200" spans="1:65" s="15" customFormat="1">
      <c r="B200" s="162"/>
      <c r="D200" s="149" t="s">
        <v>125</v>
      </c>
      <c r="E200" s="163" t="s">
        <v>1</v>
      </c>
      <c r="F200" s="164" t="s">
        <v>128</v>
      </c>
      <c r="H200" s="165">
        <v>11.5</v>
      </c>
      <c r="L200" s="162"/>
      <c r="M200" s="166"/>
      <c r="N200" s="167"/>
      <c r="O200" s="167"/>
      <c r="P200" s="167"/>
      <c r="Q200" s="167"/>
      <c r="R200" s="167"/>
      <c r="S200" s="167"/>
      <c r="T200" s="168"/>
      <c r="AT200" s="163" t="s">
        <v>125</v>
      </c>
      <c r="AU200" s="163" t="s">
        <v>123</v>
      </c>
      <c r="AV200" s="15" t="s">
        <v>122</v>
      </c>
      <c r="AW200" s="15" t="s">
        <v>27</v>
      </c>
      <c r="AX200" s="15" t="s">
        <v>75</v>
      </c>
      <c r="AY200" s="163" t="s">
        <v>112</v>
      </c>
    </row>
    <row r="201" spans="1:65" s="2" customFormat="1" ht="24.2" customHeight="1">
      <c r="A201" s="29"/>
      <c r="B201" s="135"/>
      <c r="C201" s="136" t="s">
        <v>243</v>
      </c>
      <c r="D201" s="136" t="s">
        <v>117</v>
      </c>
      <c r="E201" s="137" t="s">
        <v>244</v>
      </c>
      <c r="F201" s="138" t="s">
        <v>245</v>
      </c>
      <c r="G201" s="139" t="s">
        <v>246</v>
      </c>
      <c r="H201" s="140">
        <v>5</v>
      </c>
      <c r="I201" s="182"/>
      <c r="J201" s="141">
        <f>ROUND(I201*H201,2)</f>
        <v>0</v>
      </c>
      <c r="K201" s="138" t="s">
        <v>121</v>
      </c>
      <c r="L201" s="30"/>
      <c r="M201" s="142" t="s">
        <v>1</v>
      </c>
      <c r="N201" s="143" t="s">
        <v>35</v>
      </c>
      <c r="O201" s="144">
        <v>0.374</v>
      </c>
      <c r="P201" s="144">
        <f>O201*H201</f>
        <v>1.87</v>
      </c>
      <c r="Q201" s="144">
        <v>0</v>
      </c>
      <c r="R201" s="144">
        <f>Q201*H201</f>
        <v>0</v>
      </c>
      <c r="S201" s="144">
        <v>0</v>
      </c>
      <c r="T201" s="14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6" t="s">
        <v>205</v>
      </c>
      <c r="AT201" s="146" t="s">
        <v>117</v>
      </c>
      <c r="AU201" s="146" t="s">
        <v>123</v>
      </c>
      <c r="AY201" s="17" t="s">
        <v>112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75</v>
      </c>
      <c r="BK201" s="147">
        <f>ROUND(I201*H201,2)</f>
        <v>0</v>
      </c>
      <c r="BL201" s="17" t="s">
        <v>205</v>
      </c>
      <c r="BM201" s="146" t="s">
        <v>247</v>
      </c>
    </row>
    <row r="202" spans="1:65" s="2" customFormat="1" ht="21.75" customHeight="1">
      <c r="A202" s="29"/>
      <c r="B202" s="135"/>
      <c r="C202" s="136" t="s">
        <v>248</v>
      </c>
      <c r="D202" s="136" t="s">
        <v>117</v>
      </c>
      <c r="E202" s="137" t="s">
        <v>249</v>
      </c>
      <c r="F202" s="138" t="s">
        <v>250</v>
      </c>
      <c r="G202" s="139" t="s">
        <v>246</v>
      </c>
      <c r="H202" s="140">
        <v>20</v>
      </c>
      <c r="I202" s="182"/>
      <c r="J202" s="141">
        <f>ROUND(I202*H202,2)</f>
        <v>0</v>
      </c>
      <c r="K202" s="138" t="s">
        <v>121</v>
      </c>
      <c r="L202" s="30"/>
      <c r="M202" s="142" t="s">
        <v>1</v>
      </c>
      <c r="N202" s="143" t="s">
        <v>35</v>
      </c>
      <c r="O202" s="144">
        <v>8.4000000000000005E-2</v>
      </c>
      <c r="P202" s="144">
        <f>O202*H202</f>
        <v>1.6800000000000002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6" t="s">
        <v>205</v>
      </c>
      <c r="AT202" s="146" t="s">
        <v>117</v>
      </c>
      <c r="AU202" s="146" t="s">
        <v>123</v>
      </c>
      <c r="AY202" s="17" t="s">
        <v>112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7" t="s">
        <v>75</v>
      </c>
      <c r="BK202" s="147">
        <f>ROUND(I202*H202,2)</f>
        <v>0</v>
      </c>
      <c r="BL202" s="17" t="s">
        <v>205</v>
      </c>
      <c r="BM202" s="146" t="s">
        <v>251</v>
      </c>
    </row>
    <row r="203" spans="1:65" s="14" customFormat="1">
      <c r="B203" s="155"/>
      <c r="D203" s="149" t="s">
        <v>125</v>
      </c>
      <c r="E203" s="156" t="s">
        <v>1</v>
      </c>
      <c r="F203" s="157" t="s">
        <v>252</v>
      </c>
      <c r="H203" s="158">
        <v>20</v>
      </c>
      <c r="L203" s="155"/>
      <c r="M203" s="159"/>
      <c r="N203" s="160"/>
      <c r="O203" s="160"/>
      <c r="P203" s="160"/>
      <c r="Q203" s="160"/>
      <c r="R203" s="160"/>
      <c r="S203" s="160"/>
      <c r="T203" s="161"/>
      <c r="AT203" s="156" t="s">
        <v>125</v>
      </c>
      <c r="AU203" s="156" t="s">
        <v>123</v>
      </c>
      <c r="AV203" s="14" t="s">
        <v>77</v>
      </c>
      <c r="AW203" s="14" t="s">
        <v>27</v>
      </c>
      <c r="AX203" s="14" t="s">
        <v>75</v>
      </c>
      <c r="AY203" s="156" t="s">
        <v>112</v>
      </c>
    </row>
    <row r="204" spans="1:65" s="2" customFormat="1" ht="16.5" customHeight="1">
      <c r="A204" s="29"/>
      <c r="B204" s="135"/>
      <c r="C204" s="169" t="s">
        <v>253</v>
      </c>
      <c r="D204" s="169" t="s">
        <v>254</v>
      </c>
      <c r="E204" s="170" t="s">
        <v>255</v>
      </c>
      <c r="F204" s="171" t="s">
        <v>256</v>
      </c>
      <c r="G204" s="172" t="s">
        <v>216</v>
      </c>
      <c r="H204" s="173">
        <v>6</v>
      </c>
      <c r="I204" s="183"/>
      <c r="J204" s="174">
        <f>ROUND(I204*H204,2)</f>
        <v>0</v>
      </c>
      <c r="K204" s="171" t="s">
        <v>121</v>
      </c>
      <c r="L204" s="175"/>
      <c r="M204" s="176" t="s">
        <v>1</v>
      </c>
      <c r="N204" s="177" t="s">
        <v>35</v>
      </c>
      <c r="O204" s="144">
        <v>0</v>
      </c>
      <c r="P204" s="144">
        <f>O204*H204</f>
        <v>0</v>
      </c>
      <c r="Q204" s="144">
        <v>1.2999999999999999E-3</v>
      </c>
      <c r="R204" s="144">
        <f>Q204*H204</f>
        <v>7.7999999999999996E-3</v>
      </c>
      <c r="S204" s="144">
        <v>0</v>
      </c>
      <c r="T204" s="14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6" t="s">
        <v>257</v>
      </c>
      <c r="AT204" s="146" t="s">
        <v>254</v>
      </c>
      <c r="AU204" s="146" t="s">
        <v>123</v>
      </c>
      <c r="AY204" s="17" t="s">
        <v>112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7" t="s">
        <v>75</v>
      </c>
      <c r="BK204" s="147">
        <f>ROUND(I204*H204,2)</f>
        <v>0</v>
      </c>
      <c r="BL204" s="17" t="s">
        <v>205</v>
      </c>
      <c r="BM204" s="146" t="s">
        <v>258</v>
      </c>
    </row>
    <row r="205" spans="1:65" s="14" customFormat="1">
      <c r="B205" s="155"/>
      <c r="D205" s="149" t="s">
        <v>125</v>
      </c>
      <c r="E205" s="156" t="s">
        <v>1</v>
      </c>
      <c r="F205" s="157" t="s">
        <v>259</v>
      </c>
      <c r="H205" s="158">
        <v>6</v>
      </c>
      <c r="L205" s="155"/>
      <c r="M205" s="159"/>
      <c r="N205" s="160"/>
      <c r="O205" s="160"/>
      <c r="P205" s="160"/>
      <c r="Q205" s="160"/>
      <c r="R205" s="160"/>
      <c r="S205" s="160"/>
      <c r="T205" s="161"/>
      <c r="AT205" s="156" t="s">
        <v>125</v>
      </c>
      <c r="AU205" s="156" t="s">
        <v>123</v>
      </c>
      <c r="AV205" s="14" t="s">
        <v>77</v>
      </c>
      <c r="AW205" s="14" t="s">
        <v>27</v>
      </c>
      <c r="AX205" s="14" t="s">
        <v>70</v>
      </c>
      <c r="AY205" s="156" t="s">
        <v>112</v>
      </c>
    </row>
    <row r="206" spans="1:65" s="15" customFormat="1">
      <c r="B206" s="162"/>
      <c r="D206" s="149" t="s">
        <v>125</v>
      </c>
      <c r="E206" s="163" t="s">
        <v>1</v>
      </c>
      <c r="F206" s="164" t="s">
        <v>128</v>
      </c>
      <c r="H206" s="165">
        <v>6</v>
      </c>
      <c r="L206" s="162"/>
      <c r="M206" s="166"/>
      <c r="N206" s="167"/>
      <c r="O206" s="167"/>
      <c r="P206" s="167"/>
      <c r="Q206" s="167"/>
      <c r="R206" s="167"/>
      <c r="S206" s="167"/>
      <c r="T206" s="168"/>
      <c r="AT206" s="163" t="s">
        <v>125</v>
      </c>
      <c r="AU206" s="163" t="s">
        <v>123</v>
      </c>
      <c r="AV206" s="15" t="s">
        <v>122</v>
      </c>
      <c r="AW206" s="15" t="s">
        <v>27</v>
      </c>
      <c r="AX206" s="15" t="s">
        <v>75</v>
      </c>
      <c r="AY206" s="163" t="s">
        <v>112</v>
      </c>
    </row>
    <row r="207" spans="1:65" s="2" customFormat="1" ht="24.2" customHeight="1">
      <c r="A207" s="29"/>
      <c r="B207" s="135"/>
      <c r="C207" s="169" t="s">
        <v>260</v>
      </c>
      <c r="D207" s="169" t="s">
        <v>254</v>
      </c>
      <c r="E207" s="170" t="s">
        <v>261</v>
      </c>
      <c r="F207" s="171" t="s">
        <v>262</v>
      </c>
      <c r="G207" s="172" t="s">
        <v>263</v>
      </c>
      <c r="H207" s="173">
        <v>1</v>
      </c>
      <c r="I207" s="183"/>
      <c r="J207" s="174">
        <f>ROUND(I207*H207,2)</f>
        <v>0</v>
      </c>
      <c r="K207" s="171" t="s">
        <v>121</v>
      </c>
      <c r="L207" s="175"/>
      <c r="M207" s="176" t="s">
        <v>1</v>
      </c>
      <c r="N207" s="177" t="s">
        <v>35</v>
      </c>
      <c r="O207" s="144">
        <v>0</v>
      </c>
      <c r="P207" s="144">
        <f>O207*H207</f>
        <v>0</v>
      </c>
      <c r="Q207" s="144">
        <v>3.3300000000000001E-3</v>
      </c>
      <c r="R207" s="144">
        <f>Q207*H207</f>
        <v>3.3300000000000001E-3</v>
      </c>
      <c r="S207" s="144">
        <v>0</v>
      </c>
      <c r="T207" s="14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6" t="s">
        <v>257</v>
      </c>
      <c r="AT207" s="146" t="s">
        <v>254</v>
      </c>
      <c r="AU207" s="146" t="s">
        <v>123</v>
      </c>
      <c r="AY207" s="17" t="s">
        <v>112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75</v>
      </c>
      <c r="BK207" s="147">
        <f>ROUND(I207*H207,2)</f>
        <v>0</v>
      </c>
      <c r="BL207" s="17" t="s">
        <v>205</v>
      </c>
      <c r="BM207" s="146" t="s">
        <v>264</v>
      </c>
    </row>
    <row r="208" spans="1:65" s="2" customFormat="1" ht="24.2" customHeight="1">
      <c r="A208" s="29"/>
      <c r="B208" s="135"/>
      <c r="C208" s="136" t="s">
        <v>265</v>
      </c>
      <c r="D208" s="136" t="s">
        <v>117</v>
      </c>
      <c r="E208" s="137" t="s">
        <v>266</v>
      </c>
      <c r="F208" s="138" t="s">
        <v>267</v>
      </c>
      <c r="G208" s="139" t="s">
        <v>268</v>
      </c>
      <c r="H208" s="140">
        <v>47.1</v>
      </c>
      <c r="I208" s="182"/>
      <c r="J208" s="141">
        <f>ROUND(I208*H208,2)</f>
        <v>0</v>
      </c>
      <c r="K208" s="138" t="s">
        <v>121</v>
      </c>
      <c r="L208" s="30"/>
      <c r="M208" s="142" t="s">
        <v>1</v>
      </c>
      <c r="N208" s="143" t="s">
        <v>35</v>
      </c>
      <c r="O208" s="144">
        <v>0.13200000000000001</v>
      </c>
      <c r="P208" s="144">
        <f>O208*H208</f>
        <v>6.2172000000000001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6" t="s">
        <v>205</v>
      </c>
      <c r="AT208" s="146" t="s">
        <v>117</v>
      </c>
      <c r="AU208" s="146" t="s">
        <v>123</v>
      </c>
      <c r="AY208" s="17" t="s">
        <v>112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7" t="s">
        <v>75</v>
      </c>
      <c r="BK208" s="147">
        <f>ROUND(I208*H208,2)</f>
        <v>0</v>
      </c>
      <c r="BL208" s="17" t="s">
        <v>205</v>
      </c>
      <c r="BM208" s="146" t="s">
        <v>269</v>
      </c>
    </row>
    <row r="209" spans="1:65" s="14" customFormat="1">
      <c r="B209" s="155"/>
      <c r="D209" s="149" t="s">
        <v>125</v>
      </c>
      <c r="E209" s="156" t="s">
        <v>1</v>
      </c>
      <c r="F209" s="157" t="s">
        <v>270</v>
      </c>
      <c r="H209" s="158">
        <v>47.1</v>
      </c>
      <c r="L209" s="155"/>
      <c r="M209" s="159"/>
      <c r="N209" s="160"/>
      <c r="O209" s="160"/>
      <c r="P209" s="160"/>
      <c r="Q209" s="160"/>
      <c r="R209" s="160"/>
      <c r="S209" s="160"/>
      <c r="T209" s="161"/>
      <c r="AT209" s="156" t="s">
        <v>125</v>
      </c>
      <c r="AU209" s="156" t="s">
        <v>123</v>
      </c>
      <c r="AV209" s="14" t="s">
        <v>77</v>
      </c>
      <c r="AW209" s="14" t="s">
        <v>27</v>
      </c>
      <c r="AX209" s="14" t="s">
        <v>75</v>
      </c>
      <c r="AY209" s="156" t="s">
        <v>112</v>
      </c>
    </row>
    <row r="210" spans="1:65" s="2" customFormat="1" ht="16.5" customHeight="1">
      <c r="A210" s="29"/>
      <c r="B210" s="135"/>
      <c r="C210" s="169" t="s">
        <v>271</v>
      </c>
      <c r="D210" s="169" t="s">
        <v>254</v>
      </c>
      <c r="E210" s="170" t="s">
        <v>272</v>
      </c>
      <c r="F210" s="171" t="s">
        <v>273</v>
      </c>
      <c r="G210" s="172" t="s">
        <v>184</v>
      </c>
      <c r="H210" s="173">
        <v>4.7E-2</v>
      </c>
      <c r="I210" s="183"/>
      <c r="J210" s="174">
        <f>ROUND(I210*H210,2)</f>
        <v>0</v>
      </c>
      <c r="K210" s="171" t="s">
        <v>121</v>
      </c>
      <c r="L210" s="175"/>
      <c r="M210" s="176" t="s">
        <v>1</v>
      </c>
      <c r="N210" s="177" t="s">
        <v>35</v>
      </c>
      <c r="O210" s="144">
        <v>0</v>
      </c>
      <c r="P210" s="144">
        <f>O210*H210</f>
        <v>0</v>
      </c>
      <c r="Q210" s="144">
        <v>1</v>
      </c>
      <c r="R210" s="144">
        <f>Q210*H210</f>
        <v>4.7E-2</v>
      </c>
      <c r="S210" s="144">
        <v>0</v>
      </c>
      <c r="T210" s="14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6" t="s">
        <v>257</v>
      </c>
      <c r="AT210" s="146" t="s">
        <v>254</v>
      </c>
      <c r="AU210" s="146" t="s">
        <v>123</v>
      </c>
      <c r="AY210" s="17" t="s">
        <v>112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7" t="s">
        <v>75</v>
      </c>
      <c r="BK210" s="147">
        <f>ROUND(I210*H210,2)</f>
        <v>0</v>
      </c>
      <c r="BL210" s="17" t="s">
        <v>205</v>
      </c>
      <c r="BM210" s="146" t="s">
        <v>274</v>
      </c>
    </row>
    <row r="211" spans="1:65" s="13" customFormat="1">
      <c r="B211" s="148"/>
      <c r="D211" s="149" t="s">
        <v>125</v>
      </c>
      <c r="E211" s="150" t="s">
        <v>1</v>
      </c>
      <c r="F211" s="151" t="s">
        <v>275</v>
      </c>
      <c r="H211" s="150" t="s">
        <v>1</v>
      </c>
      <c r="L211" s="148"/>
      <c r="M211" s="152"/>
      <c r="N211" s="153"/>
      <c r="O211" s="153"/>
      <c r="P211" s="153"/>
      <c r="Q211" s="153"/>
      <c r="R211" s="153"/>
      <c r="S211" s="153"/>
      <c r="T211" s="154"/>
      <c r="AT211" s="150" t="s">
        <v>125</v>
      </c>
      <c r="AU211" s="150" t="s">
        <v>123</v>
      </c>
      <c r="AV211" s="13" t="s">
        <v>75</v>
      </c>
      <c r="AW211" s="13" t="s">
        <v>27</v>
      </c>
      <c r="AX211" s="13" t="s">
        <v>70</v>
      </c>
      <c r="AY211" s="150" t="s">
        <v>112</v>
      </c>
    </row>
    <row r="212" spans="1:65" s="14" customFormat="1">
      <c r="B212" s="155"/>
      <c r="D212" s="149" t="s">
        <v>125</v>
      </c>
      <c r="E212" s="156" t="s">
        <v>1</v>
      </c>
      <c r="F212" s="157" t="s">
        <v>276</v>
      </c>
      <c r="H212" s="158">
        <v>4.7E-2</v>
      </c>
      <c r="L212" s="155"/>
      <c r="M212" s="159"/>
      <c r="N212" s="160"/>
      <c r="O212" s="160"/>
      <c r="P212" s="160"/>
      <c r="Q212" s="160"/>
      <c r="R212" s="160"/>
      <c r="S212" s="160"/>
      <c r="T212" s="161"/>
      <c r="AT212" s="156" t="s">
        <v>125</v>
      </c>
      <c r="AU212" s="156" t="s">
        <v>123</v>
      </c>
      <c r="AV212" s="14" t="s">
        <v>77</v>
      </c>
      <c r="AW212" s="14" t="s">
        <v>27</v>
      </c>
      <c r="AX212" s="14" t="s">
        <v>75</v>
      </c>
      <c r="AY212" s="156" t="s">
        <v>112</v>
      </c>
    </row>
    <row r="213" spans="1:65" s="2" customFormat="1" ht="33" customHeight="1">
      <c r="A213" s="29"/>
      <c r="B213" s="135"/>
      <c r="C213" s="136" t="s">
        <v>277</v>
      </c>
      <c r="D213" s="136" t="s">
        <v>117</v>
      </c>
      <c r="E213" s="137" t="s">
        <v>278</v>
      </c>
      <c r="F213" s="138" t="s">
        <v>279</v>
      </c>
      <c r="G213" s="139" t="s">
        <v>120</v>
      </c>
      <c r="H213" s="140">
        <v>150</v>
      </c>
      <c r="I213" s="182"/>
      <c r="J213" s="141">
        <f>ROUND(I213*H213,2)</f>
        <v>0</v>
      </c>
      <c r="K213" s="138" t="s">
        <v>121</v>
      </c>
      <c r="L213" s="30"/>
      <c r="M213" s="142" t="s">
        <v>1</v>
      </c>
      <c r="N213" s="143" t="s">
        <v>35</v>
      </c>
      <c r="O213" s="144">
        <v>0.28999999999999998</v>
      </c>
      <c r="P213" s="144">
        <f>O213*H213</f>
        <v>43.5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46" t="s">
        <v>205</v>
      </c>
      <c r="AT213" s="146" t="s">
        <v>117</v>
      </c>
      <c r="AU213" s="146" t="s">
        <v>123</v>
      </c>
      <c r="AY213" s="17" t="s">
        <v>112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75</v>
      </c>
      <c r="BK213" s="147">
        <f>ROUND(I213*H213,2)</f>
        <v>0</v>
      </c>
      <c r="BL213" s="17" t="s">
        <v>205</v>
      </c>
      <c r="BM213" s="146" t="s">
        <v>280</v>
      </c>
    </row>
    <row r="214" spans="1:65" s="2" customFormat="1" ht="21.75" customHeight="1">
      <c r="A214" s="29"/>
      <c r="B214" s="135"/>
      <c r="C214" s="169" t="s">
        <v>281</v>
      </c>
      <c r="D214" s="169" t="s">
        <v>254</v>
      </c>
      <c r="E214" s="170" t="s">
        <v>282</v>
      </c>
      <c r="F214" s="171" t="s">
        <v>283</v>
      </c>
      <c r="G214" s="172" t="s">
        <v>140</v>
      </c>
      <c r="H214" s="173">
        <v>2.7</v>
      </c>
      <c r="I214" s="183"/>
      <c r="J214" s="174">
        <f>ROUND(I214*H214,2)</f>
        <v>0</v>
      </c>
      <c r="K214" s="171" t="s">
        <v>121</v>
      </c>
      <c r="L214" s="175"/>
      <c r="M214" s="176" t="s">
        <v>1</v>
      </c>
      <c r="N214" s="177" t="s">
        <v>35</v>
      </c>
      <c r="O214" s="144">
        <v>0</v>
      </c>
      <c r="P214" s="144">
        <f>O214*H214</f>
        <v>0</v>
      </c>
      <c r="Q214" s="144">
        <v>0.55000000000000004</v>
      </c>
      <c r="R214" s="144">
        <f>Q214*H214</f>
        <v>1.4850000000000003</v>
      </c>
      <c r="S214" s="144">
        <v>0</v>
      </c>
      <c r="T214" s="14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6" t="s">
        <v>257</v>
      </c>
      <c r="AT214" s="146" t="s">
        <v>254</v>
      </c>
      <c r="AU214" s="146" t="s">
        <v>123</v>
      </c>
      <c r="AY214" s="17" t="s">
        <v>112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7" t="s">
        <v>75</v>
      </c>
      <c r="BK214" s="147">
        <f>ROUND(I214*H214,2)</f>
        <v>0</v>
      </c>
      <c r="BL214" s="17" t="s">
        <v>205</v>
      </c>
      <c r="BM214" s="146" t="s">
        <v>284</v>
      </c>
    </row>
    <row r="215" spans="1:65" s="14" customFormat="1">
      <c r="B215" s="155"/>
      <c r="D215" s="149" t="s">
        <v>125</v>
      </c>
      <c r="E215" s="156" t="s">
        <v>1</v>
      </c>
      <c r="F215" s="157" t="s">
        <v>285</v>
      </c>
      <c r="H215" s="158">
        <v>2.7</v>
      </c>
      <c r="L215" s="155"/>
      <c r="M215" s="159"/>
      <c r="N215" s="160"/>
      <c r="O215" s="160"/>
      <c r="P215" s="160"/>
      <c r="Q215" s="160"/>
      <c r="R215" s="160"/>
      <c r="S215" s="160"/>
      <c r="T215" s="161"/>
      <c r="AT215" s="156" t="s">
        <v>125</v>
      </c>
      <c r="AU215" s="156" t="s">
        <v>123</v>
      </c>
      <c r="AV215" s="14" t="s">
        <v>77</v>
      </c>
      <c r="AW215" s="14" t="s">
        <v>27</v>
      </c>
      <c r="AX215" s="14" t="s">
        <v>70</v>
      </c>
      <c r="AY215" s="156" t="s">
        <v>112</v>
      </c>
    </row>
    <row r="216" spans="1:65" s="15" customFormat="1">
      <c r="B216" s="162"/>
      <c r="D216" s="149" t="s">
        <v>125</v>
      </c>
      <c r="E216" s="163" t="s">
        <v>1</v>
      </c>
      <c r="F216" s="164" t="s">
        <v>128</v>
      </c>
      <c r="H216" s="165">
        <v>2.7</v>
      </c>
      <c r="L216" s="162"/>
      <c r="M216" s="166"/>
      <c r="N216" s="167"/>
      <c r="O216" s="167"/>
      <c r="P216" s="167"/>
      <c r="Q216" s="167"/>
      <c r="R216" s="167"/>
      <c r="S216" s="167"/>
      <c r="T216" s="168"/>
      <c r="AT216" s="163" t="s">
        <v>125</v>
      </c>
      <c r="AU216" s="163" t="s">
        <v>123</v>
      </c>
      <c r="AV216" s="15" t="s">
        <v>122</v>
      </c>
      <c r="AW216" s="15" t="s">
        <v>27</v>
      </c>
      <c r="AX216" s="15" t="s">
        <v>75</v>
      </c>
      <c r="AY216" s="163" t="s">
        <v>112</v>
      </c>
    </row>
    <row r="217" spans="1:65" s="2" customFormat="1" ht="33" customHeight="1">
      <c r="A217" s="29"/>
      <c r="B217" s="135"/>
      <c r="C217" s="136" t="s">
        <v>286</v>
      </c>
      <c r="D217" s="136" t="s">
        <v>117</v>
      </c>
      <c r="E217" s="137" t="s">
        <v>287</v>
      </c>
      <c r="F217" s="138" t="s">
        <v>288</v>
      </c>
      <c r="G217" s="139" t="s">
        <v>216</v>
      </c>
      <c r="H217" s="140">
        <v>123.2</v>
      </c>
      <c r="I217" s="182"/>
      <c r="J217" s="141">
        <f>ROUND(I217*H217,2)</f>
        <v>0</v>
      </c>
      <c r="K217" s="138" t="s">
        <v>121</v>
      </c>
      <c r="L217" s="30"/>
      <c r="M217" s="142" t="s">
        <v>1</v>
      </c>
      <c r="N217" s="143" t="s">
        <v>35</v>
      </c>
      <c r="O217" s="144">
        <v>0.45400000000000001</v>
      </c>
      <c r="P217" s="144">
        <f>O217*H217</f>
        <v>55.9328</v>
      </c>
      <c r="Q217" s="144">
        <v>0</v>
      </c>
      <c r="R217" s="144">
        <f>Q217*H217</f>
        <v>0</v>
      </c>
      <c r="S217" s="144">
        <v>0</v>
      </c>
      <c r="T217" s="14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6" t="s">
        <v>205</v>
      </c>
      <c r="AT217" s="146" t="s">
        <v>117</v>
      </c>
      <c r="AU217" s="146" t="s">
        <v>123</v>
      </c>
      <c r="AY217" s="17" t="s">
        <v>112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7" t="s">
        <v>75</v>
      </c>
      <c r="BK217" s="147">
        <f>ROUND(I217*H217,2)</f>
        <v>0</v>
      </c>
      <c r="BL217" s="17" t="s">
        <v>205</v>
      </c>
      <c r="BM217" s="146" t="s">
        <v>289</v>
      </c>
    </row>
    <row r="218" spans="1:65" s="13" customFormat="1">
      <c r="B218" s="148"/>
      <c r="D218" s="149" t="s">
        <v>125</v>
      </c>
      <c r="E218" s="150" t="s">
        <v>1</v>
      </c>
      <c r="F218" s="151" t="s">
        <v>290</v>
      </c>
      <c r="H218" s="150" t="s">
        <v>1</v>
      </c>
      <c r="L218" s="148"/>
      <c r="M218" s="152"/>
      <c r="N218" s="153"/>
      <c r="O218" s="153"/>
      <c r="P218" s="153"/>
      <c r="Q218" s="153"/>
      <c r="R218" s="153"/>
      <c r="S218" s="153"/>
      <c r="T218" s="154"/>
      <c r="AT218" s="150" t="s">
        <v>125</v>
      </c>
      <c r="AU218" s="150" t="s">
        <v>123</v>
      </c>
      <c r="AV218" s="13" t="s">
        <v>75</v>
      </c>
      <c r="AW218" s="13" t="s">
        <v>27</v>
      </c>
      <c r="AX218" s="13" t="s">
        <v>70</v>
      </c>
      <c r="AY218" s="150" t="s">
        <v>112</v>
      </c>
    </row>
    <row r="219" spans="1:65" s="14" customFormat="1">
      <c r="B219" s="155"/>
      <c r="D219" s="149" t="s">
        <v>125</v>
      </c>
      <c r="E219" s="156" t="s">
        <v>1</v>
      </c>
      <c r="F219" s="157" t="s">
        <v>291</v>
      </c>
      <c r="H219" s="158">
        <v>92.4</v>
      </c>
      <c r="L219" s="155"/>
      <c r="M219" s="159"/>
      <c r="N219" s="160"/>
      <c r="O219" s="160"/>
      <c r="P219" s="160"/>
      <c r="Q219" s="160"/>
      <c r="R219" s="160"/>
      <c r="S219" s="160"/>
      <c r="T219" s="161"/>
      <c r="AT219" s="156" t="s">
        <v>125</v>
      </c>
      <c r="AU219" s="156" t="s">
        <v>123</v>
      </c>
      <c r="AV219" s="14" t="s">
        <v>77</v>
      </c>
      <c r="AW219" s="14" t="s">
        <v>27</v>
      </c>
      <c r="AX219" s="14" t="s">
        <v>70</v>
      </c>
      <c r="AY219" s="156" t="s">
        <v>112</v>
      </c>
    </row>
    <row r="220" spans="1:65" s="13" customFormat="1">
      <c r="B220" s="148"/>
      <c r="D220" s="149" t="s">
        <v>125</v>
      </c>
      <c r="E220" s="150" t="s">
        <v>1</v>
      </c>
      <c r="F220" s="151" t="s">
        <v>292</v>
      </c>
      <c r="H220" s="150" t="s">
        <v>1</v>
      </c>
      <c r="L220" s="148"/>
      <c r="M220" s="152"/>
      <c r="N220" s="153"/>
      <c r="O220" s="153"/>
      <c r="P220" s="153"/>
      <c r="Q220" s="153"/>
      <c r="R220" s="153"/>
      <c r="S220" s="153"/>
      <c r="T220" s="154"/>
      <c r="AT220" s="150" t="s">
        <v>125</v>
      </c>
      <c r="AU220" s="150" t="s">
        <v>123</v>
      </c>
      <c r="AV220" s="13" t="s">
        <v>75</v>
      </c>
      <c r="AW220" s="13" t="s">
        <v>27</v>
      </c>
      <c r="AX220" s="13" t="s">
        <v>70</v>
      </c>
      <c r="AY220" s="150" t="s">
        <v>112</v>
      </c>
    </row>
    <row r="221" spans="1:65" s="14" customFormat="1">
      <c r="B221" s="155"/>
      <c r="D221" s="149" t="s">
        <v>125</v>
      </c>
      <c r="E221" s="156" t="s">
        <v>1</v>
      </c>
      <c r="F221" s="157" t="s">
        <v>293</v>
      </c>
      <c r="H221" s="158">
        <v>30.8</v>
      </c>
      <c r="L221" s="155"/>
      <c r="M221" s="159"/>
      <c r="N221" s="160"/>
      <c r="O221" s="160"/>
      <c r="P221" s="160"/>
      <c r="Q221" s="160"/>
      <c r="R221" s="160"/>
      <c r="S221" s="160"/>
      <c r="T221" s="161"/>
      <c r="AT221" s="156" t="s">
        <v>125</v>
      </c>
      <c r="AU221" s="156" t="s">
        <v>123</v>
      </c>
      <c r="AV221" s="14" t="s">
        <v>77</v>
      </c>
      <c r="AW221" s="14" t="s">
        <v>27</v>
      </c>
      <c r="AX221" s="14" t="s">
        <v>70</v>
      </c>
      <c r="AY221" s="156" t="s">
        <v>112</v>
      </c>
    </row>
    <row r="222" spans="1:65" s="15" customFormat="1">
      <c r="B222" s="162"/>
      <c r="D222" s="149" t="s">
        <v>125</v>
      </c>
      <c r="E222" s="163" t="s">
        <v>1</v>
      </c>
      <c r="F222" s="164" t="s">
        <v>128</v>
      </c>
      <c r="H222" s="165">
        <v>123.2</v>
      </c>
      <c r="L222" s="162"/>
      <c r="M222" s="166"/>
      <c r="N222" s="167"/>
      <c r="O222" s="167"/>
      <c r="P222" s="167"/>
      <c r="Q222" s="167"/>
      <c r="R222" s="167"/>
      <c r="S222" s="167"/>
      <c r="T222" s="168"/>
      <c r="AT222" s="163" t="s">
        <v>125</v>
      </c>
      <c r="AU222" s="163" t="s">
        <v>123</v>
      </c>
      <c r="AV222" s="15" t="s">
        <v>122</v>
      </c>
      <c r="AW222" s="15" t="s">
        <v>27</v>
      </c>
      <c r="AX222" s="15" t="s">
        <v>75</v>
      </c>
      <c r="AY222" s="163" t="s">
        <v>112</v>
      </c>
    </row>
    <row r="223" spans="1:65" s="2" customFormat="1" ht="21.75" customHeight="1">
      <c r="A223" s="29"/>
      <c r="B223" s="135"/>
      <c r="C223" s="169" t="s">
        <v>294</v>
      </c>
      <c r="D223" s="169" t="s">
        <v>254</v>
      </c>
      <c r="E223" s="170" t="s">
        <v>295</v>
      </c>
      <c r="F223" s="171" t="s">
        <v>296</v>
      </c>
      <c r="G223" s="172" t="s">
        <v>140</v>
      </c>
      <c r="H223" s="173">
        <v>2.0329999999999999</v>
      </c>
      <c r="I223" s="183"/>
      <c r="J223" s="174">
        <f>ROUND(I223*H223,2)</f>
        <v>0</v>
      </c>
      <c r="K223" s="171" t="s">
        <v>121</v>
      </c>
      <c r="L223" s="175"/>
      <c r="M223" s="176" t="s">
        <v>1</v>
      </c>
      <c r="N223" s="177" t="s">
        <v>35</v>
      </c>
      <c r="O223" s="144">
        <v>0</v>
      </c>
      <c r="P223" s="144">
        <f>O223*H223</f>
        <v>0</v>
      </c>
      <c r="Q223" s="144">
        <v>0.55000000000000004</v>
      </c>
      <c r="R223" s="144">
        <f>Q223*H223</f>
        <v>1.11815</v>
      </c>
      <c r="S223" s="144">
        <v>0</v>
      </c>
      <c r="T223" s="14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6" t="s">
        <v>257</v>
      </c>
      <c r="AT223" s="146" t="s">
        <v>254</v>
      </c>
      <c r="AU223" s="146" t="s">
        <v>123</v>
      </c>
      <c r="AY223" s="17" t="s">
        <v>112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75</v>
      </c>
      <c r="BK223" s="147">
        <f>ROUND(I223*H223,2)</f>
        <v>0</v>
      </c>
      <c r="BL223" s="17" t="s">
        <v>205</v>
      </c>
      <c r="BM223" s="146" t="s">
        <v>297</v>
      </c>
    </row>
    <row r="224" spans="1:65" s="13" customFormat="1">
      <c r="B224" s="148"/>
      <c r="D224" s="149" t="s">
        <v>125</v>
      </c>
      <c r="E224" s="150" t="s">
        <v>1</v>
      </c>
      <c r="F224" s="151" t="s">
        <v>298</v>
      </c>
      <c r="H224" s="150" t="s">
        <v>1</v>
      </c>
      <c r="L224" s="148"/>
      <c r="M224" s="152"/>
      <c r="N224" s="153"/>
      <c r="O224" s="153"/>
      <c r="P224" s="153"/>
      <c r="Q224" s="153"/>
      <c r="R224" s="153"/>
      <c r="S224" s="153"/>
      <c r="T224" s="154"/>
      <c r="AT224" s="150" t="s">
        <v>125</v>
      </c>
      <c r="AU224" s="150" t="s">
        <v>123</v>
      </c>
      <c r="AV224" s="13" t="s">
        <v>75</v>
      </c>
      <c r="AW224" s="13" t="s">
        <v>27</v>
      </c>
      <c r="AX224" s="13" t="s">
        <v>70</v>
      </c>
      <c r="AY224" s="150" t="s">
        <v>112</v>
      </c>
    </row>
    <row r="225" spans="1:65" s="14" customFormat="1">
      <c r="B225" s="155"/>
      <c r="D225" s="149" t="s">
        <v>125</v>
      </c>
      <c r="E225" s="156" t="s">
        <v>1</v>
      </c>
      <c r="F225" s="157" t="s">
        <v>299</v>
      </c>
      <c r="H225" s="158">
        <v>1.3859999999999999</v>
      </c>
      <c r="L225" s="155"/>
      <c r="M225" s="159"/>
      <c r="N225" s="160"/>
      <c r="O225" s="160"/>
      <c r="P225" s="160"/>
      <c r="Q225" s="160"/>
      <c r="R225" s="160"/>
      <c r="S225" s="160"/>
      <c r="T225" s="161"/>
      <c r="AT225" s="156" t="s">
        <v>125</v>
      </c>
      <c r="AU225" s="156" t="s">
        <v>123</v>
      </c>
      <c r="AV225" s="14" t="s">
        <v>77</v>
      </c>
      <c r="AW225" s="14" t="s">
        <v>27</v>
      </c>
      <c r="AX225" s="14" t="s">
        <v>70</v>
      </c>
      <c r="AY225" s="156" t="s">
        <v>112</v>
      </c>
    </row>
    <row r="226" spans="1:65" s="13" customFormat="1">
      <c r="B226" s="148"/>
      <c r="D226" s="149" t="s">
        <v>125</v>
      </c>
      <c r="E226" s="150" t="s">
        <v>1</v>
      </c>
      <c r="F226" s="151" t="s">
        <v>300</v>
      </c>
      <c r="H226" s="150" t="s">
        <v>1</v>
      </c>
      <c r="L226" s="148"/>
      <c r="M226" s="152"/>
      <c r="N226" s="153"/>
      <c r="O226" s="153"/>
      <c r="P226" s="153"/>
      <c r="Q226" s="153"/>
      <c r="R226" s="153"/>
      <c r="S226" s="153"/>
      <c r="T226" s="154"/>
      <c r="AT226" s="150" t="s">
        <v>125</v>
      </c>
      <c r="AU226" s="150" t="s">
        <v>123</v>
      </c>
      <c r="AV226" s="13" t="s">
        <v>75</v>
      </c>
      <c r="AW226" s="13" t="s">
        <v>27</v>
      </c>
      <c r="AX226" s="13" t="s">
        <v>70</v>
      </c>
      <c r="AY226" s="150" t="s">
        <v>112</v>
      </c>
    </row>
    <row r="227" spans="1:65" s="14" customFormat="1">
      <c r="B227" s="155"/>
      <c r="D227" s="149" t="s">
        <v>125</v>
      </c>
      <c r="E227" s="156" t="s">
        <v>1</v>
      </c>
      <c r="F227" s="157" t="s">
        <v>301</v>
      </c>
      <c r="H227" s="158">
        <v>0.64700000000000002</v>
      </c>
      <c r="L227" s="155"/>
      <c r="M227" s="159"/>
      <c r="N227" s="160"/>
      <c r="O227" s="160"/>
      <c r="P227" s="160"/>
      <c r="Q227" s="160"/>
      <c r="R227" s="160"/>
      <c r="S227" s="160"/>
      <c r="T227" s="161"/>
      <c r="AT227" s="156" t="s">
        <v>125</v>
      </c>
      <c r="AU227" s="156" t="s">
        <v>123</v>
      </c>
      <c r="AV227" s="14" t="s">
        <v>77</v>
      </c>
      <c r="AW227" s="14" t="s">
        <v>27</v>
      </c>
      <c r="AX227" s="14" t="s">
        <v>70</v>
      </c>
      <c r="AY227" s="156" t="s">
        <v>112</v>
      </c>
    </row>
    <row r="228" spans="1:65" s="15" customFormat="1">
      <c r="B228" s="162"/>
      <c r="D228" s="149" t="s">
        <v>125</v>
      </c>
      <c r="E228" s="163" t="s">
        <v>1</v>
      </c>
      <c r="F228" s="164" t="s">
        <v>128</v>
      </c>
      <c r="H228" s="165">
        <v>2.0329999999999999</v>
      </c>
      <c r="L228" s="162"/>
      <c r="M228" s="166"/>
      <c r="N228" s="167"/>
      <c r="O228" s="167"/>
      <c r="P228" s="167"/>
      <c r="Q228" s="167"/>
      <c r="R228" s="167"/>
      <c r="S228" s="167"/>
      <c r="T228" s="168"/>
      <c r="AT228" s="163" t="s">
        <v>125</v>
      </c>
      <c r="AU228" s="163" t="s">
        <v>123</v>
      </c>
      <c r="AV228" s="15" t="s">
        <v>122</v>
      </c>
      <c r="AW228" s="15" t="s">
        <v>27</v>
      </c>
      <c r="AX228" s="15" t="s">
        <v>75</v>
      </c>
      <c r="AY228" s="163" t="s">
        <v>112</v>
      </c>
    </row>
    <row r="229" spans="1:65" s="2" customFormat="1" ht="24.2" customHeight="1">
      <c r="A229" s="29"/>
      <c r="B229" s="135"/>
      <c r="C229" s="136" t="s">
        <v>257</v>
      </c>
      <c r="D229" s="136" t="s">
        <v>117</v>
      </c>
      <c r="E229" s="137" t="s">
        <v>302</v>
      </c>
      <c r="F229" s="138" t="s">
        <v>303</v>
      </c>
      <c r="G229" s="139" t="s">
        <v>216</v>
      </c>
      <c r="H229" s="140">
        <v>14.5</v>
      </c>
      <c r="I229" s="182"/>
      <c r="J229" s="141">
        <f>ROUND(I229*H229,2)</f>
        <v>0</v>
      </c>
      <c r="K229" s="138" t="s">
        <v>121</v>
      </c>
      <c r="L229" s="30"/>
      <c r="M229" s="142" t="s">
        <v>1</v>
      </c>
      <c r="N229" s="143" t="s">
        <v>35</v>
      </c>
      <c r="O229" s="144">
        <v>0.81</v>
      </c>
      <c r="P229" s="144">
        <f>O229*H229</f>
        <v>11.745000000000001</v>
      </c>
      <c r="Q229" s="144">
        <v>0</v>
      </c>
      <c r="R229" s="144">
        <f>Q229*H229</f>
        <v>0</v>
      </c>
      <c r="S229" s="144">
        <v>0</v>
      </c>
      <c r="T229" s="14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6" t="s">
        <v>205</v>
      </c>
      <c r="AT229" s="146" t="s">
        <v>117</v>
      </c>
      <c r="AU229" s="146" t="s">
        <v>123</v>
      </c>
      <c r="AY229" s="17" t="s">
        <v>112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7" t="s">
        <v>75</v>
      </c>
      <c r="BK229" s="147">
        <f>ROUND(I229*H229,2)</f>
        <v>0</v>
      </c>
      <c r="BL229" s="17" t="s">
        <v>205</v>
      </c>
      <c r="BM229" s="146" t="s">
        <v>304</v>
      </c>
    </row>
    <row r="230" spans="1:65" s="13" customFormat="1">
      <c r="B230" s="148"/>
      <c r="D230" s="149" t="s">
        <v>125</v>
      </c>
      <c r="E230" s="150" t="s">
        <v>1</v>
      </c>
      <c r="F230" s="151" t="s">
        <v>305</v>
      </c>
      <c r="H230" s="150" t="s">
        <v>1</v>
      </c>
      <c r="L230" s="148"/>
      <c r="M230" s="152"/>
      <c r="N230" s="153"/>
      <c r="O230" s="153"/>
      <c r="P230" s="153"/>
      <c r="Q230" s="153"/>
      <c r="R230" s="153"/>
      <c r="S230" s="153"/>
      <c r="T230" s="154"/>
      <c r="AT230" s="150" t="s">
        <v>125</v>
      </c>
      <c r="AU230" s="150" t="s">
        <v>123</v>
      </c>
      <c r="AV230" s="13" t="s">
        <v>75</v>
      </c>
      <c r="AW230" s="13" t="s">
        <v>27</v>
      </c>
      <c r="AX230" s="13" t="s">
        <v>70</v>
      </c>
      <c r="AY230" s="150" t="s">
        <v>112</v>
      </c>
    </row>
    <row r="231" spans="1:65" s="14" customFormat="1">
      <c r="B231" s="155"/>
      <c r="D231" s="149" t="s">
        <v>125</v>
      </c>
      <c r="E231" s="156" t="s">
        <v>1</v>
      </c>
      <c r="F231" s="157" t="s">
        <v>219</v>
      </c>
      <c r="H231" s="158">
        <v>14.5</v>
      </c>
      <c r="L231" s="155"/>
      <c r="M231" s="159"/>
      <c r="N231" s="160"/>
      <c r="O231" s="160"/>
      <c r="P231" s="160"/>
      <c r="Q231" s="160"/>
      <c r="R231" s="160"/>
      <c r="S231" s="160"/>
      <c r="T231" s="161"/>
      <c r="AT231" s="156" t="s">
        <v>125</v>
      </c>
      <c r="AU231" s="156" t="s">
        <v>123</v>
      </c>
      <c r="AV231" s="14" t="s">
        <v>77</v>
      </c>
      <c r="AW231" s="14" t="s">
        <v>27</v>
      </c>
      <c r="AX231" s="14" t="s">
        <v>70</v>
      </c>
      <c r="AY231" s="156" t="s">
        <v>112</v>
      </c>
    </row>
    <row r="232" spans="1:65" s="15" customFormat="1">
      <c r="B232" s="162"/>
      <c r="D232" s="149" t="s">
        <v>125</v>
      </c>
      <c r="E232" s="163" t="s">
        <v>1</v>
      </c>
      <c r="F232" s="164" t="s">
        <v>128</v>
      </c>
      <c r="H232" s="165">
        <v>14.5</v>
      </c>
      <c r="L232" s="162"/>
      <c r="M232" s="166"/>
      <c r="N232" s="167"/>
      <c r="O232" s="167"/>
      <c r="P232" s="167"/>
      <c r="Q232" s="167"/>
      <c r="R232" s="167"/>
      <c r="S232" s="167"/>
      <c r="T232" s="168"/>
      <c r="AT232" s="163" t="s">
        <v>125</v>
      </c>
      <c r="AU232" s="163" t="s">
        <v>123</v>
      </c>
      <c r="AV232" s="15" t="s">
        <v>122</v>
      </c>
      <c r="AW232" s="15" t="s">
        <v>27</v>
      </c>
      <c r="AX232" s="15" t="s">
        <v>75</v>
      </c>
      <c r="AY232" s="163" t="s">
        <v>112</v>
      </c>
    </row>
    <row r="233" spans="1:65" s="2" customFormat="1" ht="21.75" customHeight="1">
      <c r="A233" s="29"/>
      <c r="B233" s="135"/>
      <c r="C233" s="169" t="s">
        <v>306</v>
      </c>
      <c r="D233" s="169" t="s">
        <v>254</v>
      </c>
      <c r="E233" s="170" t="s">
        <v>307</v>
      </c>
      <c r="F233" s="171" t="s">
        <v>308</v>
      </c>
      <c r="G233" s="172" t="s">
        <v>140</v>
      </c>
      <c r="H233" s="173">
        <v>0.69599999999999995</v>
      </c>
      <c r="I233" s="183"/>
      <c r="J233" s="174">
        <f>ROUND(I233*H233,2)</f>
        <v>0</v>
      </c>
      <c r="K233" s="171" t="s">
        <v>121</v>
      </c>
      <c r="L233" s="175"/>
      <c r="M233" s="176" t="s">
        <v>1</v>
      </c>
      <c r="N233" s="177" t="s">
        <v>35</v>
      </c>
      <c r="O233" s="144">
        <v>0</v>
      </c>
      <c r="P233" s="144">
        <f>O233*H233</f>
        <v>0</v>
      </c>
      <c r="Q233" s="144">
        <v>0.55000000000000004</v>
      </c>
      <c r="R233" s="144">
        <f>Q233*H233</f>
        <v>0.38280000000000003</v>
      </c>
      <c r="S233" s="144">
        <v>0</v>
      </c>
      <c r="T233" s="145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46" t="s">
        <v>257</v>
      </c>
      <c r="AT233" s="146" t="s">
        <v>254</v>
      </c>
      <c r="AU233" s="146" t="s">
        <v>123</v>
      </c>
      <c r="AY233" s="17" t="s">
        <v>112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7" t="s">
        <v>75</v>
      </c>
      <c r="BK233" s="147">
        <f>ROUND(I233*H233,2)</f>
        <v>0</v>
      </c>
      <c r="BL233" s="17" t="s">
        <v>205</v>
      </c>
      <c r="BM233" s="146" t="s">
        <v>309</v>
      </c>
    </row>
    <row r="234" spans="1:65" s="13" customFormat="1">
      <c r="B234" s="148"/>
      <c r="D234" s="149" t="s">
        <v>125</v>
      </c>
      <c r="E234" s="150" t="s">
        <v>1</v>
      </c>
      <c r="F234" s="151" t="s">
        <v>310</v>
      </c>
      <c r="H234" s="150" t="s">
        <v>1</v>
      </c>
      <c r="L234" s="148"/>
      <c r="M234" s="152"/>
      <c r="N234" s="153"/>
      <c r="O234" s="153"/>
      <c r="P234" s="153"/>
      <c r="Q234" s="153"/>
      <c r="R234" s="153"/>
      <c r="S234" s="153"/>
      <c r="T234" s="154"/>
      <c r="AT234" s="150" t="s">
        <v>125</v>
      </c>
      <c r="AU234" s="150" t="s">
        <v>123</v>
      </c>
      <c r="AV234" s="13" t="s">
        <v>75</v>
      </c>
      <c r="AW234" s="13" t="s">
        <v>27</v>
      </c>
      <c r="AX234" s="13" t="s">
        <v>70</v>
      </c>
      <c r="AY234" s="150" t="s">
        <v>112</v>
      </c>
    </row>
    <row r="235" spans="1:65" s="14" customFormat="1">
      <c r="B235" s="155"/>
      <c r="D235" s="149" t="s">
        <v>125</v>
      </c>
      <c r="E235" s="156" t="s">
        <v>1</v>
      </c>
      <c r="F235" s="157" t="s">
        <v>311</v>
      </c>
      <c r="H235" s="158">
        <v>0.69599999999999995</v>
      </c>
      <c r="L235" s="155"/>
      <c r="M235" s="159"/>
      <c r="N235" s="160"/>
      <c r="O235" s="160"/>
      <c r="P235" s="160"/>
      <c r="Q235" s="160"/>
      <c r="R235" s="160"/>
      <c r="S235" s="160"/>
      <c r="T235" s="161"/>
      <c r="AT235" s="156" t="s">
        <v>125</v>
      </c>
      <c r="AU235" s="156" t="s">
        <v>123</v>
      </c>
      <c r="AV235" s="14" t="s">
        <v>77</v>
      </c>
      <c r="AW235" s="14" t="s">
        <v>27</v>
      </c>
      <c r="AX235" s="14" t="s">
        <v>70</v>
      </c>
      <c r="AY235" s="156" t="s">
        <v>112</v>
      </c>
    </row>
    <row r="236" spans="1:65" s="15" customFormat="1">
      <c r="B236" s="162"/>
      <c r="D236" s="149" t="s">
        <v>125</v>
      </c>
      <c r="E236" s="163" t="s">
        <v>1</v>
      </c>
      <c r="F236" s="164" t="s">
        <v>128</v>
      </c>
      <c r="H236" s="165">
        <v>0.69599999999999995</v>
      </c>
      <c r="L236" s="162"/>
      <c r="M236" s="166"/>
      <c r="N236" s="167"/>
      <c r="O236" s="167"/>
      <c r="P236" s="167"/>
      <c r="Q236" s="167"/>
      <c r="R236" s="167"/>
      <c r="S236" s="167"/>
      <c r="T236" s="168"/>
      <c r="AT236" s="163" t="s">
        <v>125</v>
      </c>
      <c r="AU236" s="163" t="s">
        <v>123</v>
      </c>
      <c r="AV236" s="15" t="s">
        <v>122</v>
      </c>
      <c r="AW236" s="15" t="s">
        <v>27</v>
      </c>
      <c r="AX236" s="15" t="s">
        <v>75</v>
      </c>
      <c r="AY236" s="163" t="s">
        <v>112</v>
      </c>
    </row>
    <row r="237" spans="1:65" s="2" customFormat="1" ht="24.2" customHeight="1">
      <c r="A237" s="29"/>
      <c r="B237" s="135"/>
      <c r="C237" s="136" t="s">
        <v>312</v>
      </c>
      <c r="D237" s="136" t="s">
        <v>117</v>
      </c>
      <c r="E237" s="137" t="s">
        <v>313</v>
      </c>
      <c r="F237" s="138" t="s">
        <v>314</v>
      </c>
      <c r="G237" s="139" t="s">
        <v>140</v>
      </c>
      <c r="H237" s="140">
        <v>2.7290000000000001</v>
      </c>
      <c r="I237" s="182"/>
      <c r="J237" s="141">
        <f>ROUND(I237*H237,2)</f>
        <v>0</v>
      </c>
      <c r="K237" s="138" t="s">
        <v>121</v>
      </c>
      <c r="L237" s="30"/>
      <c r="M237" s="142" t="s">
        <v>1</v>
      </c>
      <c r="N237" s="143" t="s">
        <v>35</v>
      </c>
      <c r="O237" s="144">
        <v>1.56</v>
      </c>
      <c r="P237" s="144">
        <f>O237*H237</f>
        <v>4.2572400000000004</v>
      </c>
      <c r="Q237" s="144">
        <v>1.2199999999999999E-3</v>
      </c>
      <c r="R237" s="144">
        <f>Q237*H237</f>
        <v>3.3293799999999998E-3</v>
      </c>
      <c r="S237" s="144">
        <v>0</v>
      </c>
      <c r="T237" s="145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46" t="s">
        <v>205</v>
      </c>
      <c r="AT237" s="146" t="s">
        <v>117</v>
      </c>
      <c r="AU237" s="146" t="s">
        <v>123</v>
      </c>
      <c r="AY237" s="17" t="s">
        <v>112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7" t="s">
        <v>75</v>
      </c>
      <c r="BK237" s="147">
        <f>ROUND(I237*H237,2)</f>
        <v>0</v>
      </c>
      <c r="BL237" s="17" t="s">
        <v>205</v>
      </c>
      <c r="BM237" s="146" t="s">
        <v>315</v>
      </c>
    </row>
    <row r="238" spans="1:65" s="13" customFormat="1">
      <c r="B238" s="148"/>
      <c r="D238" s="149" t="s">
        <v>125</v>
      </c>
      <c r="E238" s="150" t="s">
        <v>1</v>
      </c>
      <c r="F238" s="151" t="s">
        <v>298</v>
      </c>
      <c r="H238" s="150" t="s">
        <v>1</v>
      </c>
      <c r="L238" s="148"/>
      <c r="M238" s="152"/>
      <c r="N238" s="153"/>
      <c r="O238" s="153"/>
      <c r="P238" s="153"/>
      <c r="Q238" s="153"/>
      <c r="R238" s="153"/>
      <c r="S238" s="153"/>
      <c r="T238" s="154"/>
      <c r="AT238" s="150" t="s">
        <v>125</v>
      </c>
      <c r="AU238" s="150" t="s">
        <v>123</v>
      </c>
      <c r="AV238" s="13" t="s">
        <v>75</v>
      </c>
      <c r="AW238" s="13" t="s">
        <v>27</v>
      </c>
      <c r="AX238" s="13" t="s">
        <v>70</v>
      </c>
      <c r="AY238" s="150" t="s">
        <v>112</v>
      </c>
    </row>
    <row r="239" spans="1:65" s="14" customFormat="1">
      <c r="B239" s="155"/>
      <c r="D239" s="149" t="s">
        <v>125</v>
      </c>
      <c r="E239" s="156" t="s">
        <v>1</v>
      </c>
      <c r="F239" s="157" t="s">
        <v>316</v>
      </c>
      <c r="H239" s="158">
        <v>1.3859999999999999</v>
      </c>
      <c r="L239" s="155"/>
      <c r="M239" s="159"/>
      <c r="N239" s="160"/>
      <c r="O239" s="160"/>
      <c r="P239" s="160"/>
      <c r="Q239" s="160"/>
      <c r="R239" s="160"/>
      <c r="S239" s="160"/>
      <c r="T239" s="161"/>
      <c r="AT239" s="156" t="s">
        <v>125</v>
      </c>
      <c r="AU239" s="156" t="s">
        <v>123</v>
      </c>
      <c r="AV239" s="14" t="s">
        <v>77</v>
      </c>
      <c r="AW239" s="14" t="s">
        <v>27</v>
      </c>
      <c r="AX239" s="14" t="s">
        <v>70</v>
      </c>
      <c r="AY239" s="156" t="s">
        <v>112</v>
      </c>
    </row>
    <row r="240" spans="1:65" s="13" customFormat="1">
      <c r="B240" s="148"/>
      <c r="D240" s="149" t="s">
        <v>125</v>
      </c>
      <c r="E240" s="150" t="s">
        <v>1</v>
      </c>
      <c r="F240" s="151" t="s">
        <v>300</v>
      </c>
      <c r="H240" s="150" t="s">
        <v>1</v>
      </c>
      <c r="L240" s="148"/>
      <c r="M240" s="152"/>
      <c r="N240" s="153"/>
      <c r="O240" s="153"/>
      <c r="P240" s="153"/>
      <c r="Q240" s="153"/>
      <c r="R240" s="153"/>
      <c r="S240" s="153"/>
      <c r="T240" s="154"/>
      <c r="AT240" s="150" t="s">
        <v>125</v>
      </c>
      <c r="AU240" s="150" t="s">
        <v>123</v>
      </c>
      <c r="AV240" s="13" t="s">
        <v>75</v>
      </c>
      <c r="AW240" s="13" t="s">
        <v>27</v>
      </c>
      <c r="AX240" s="13" t="s">
        <v>70</v>
      </c>
      <c r="AY240" s="150" t="s">
        <v>112</v>
      </c>
    </row>
    <row r="241" spans="1:65" s="14" customFormat="1">
      <c r="B241" s="155"/>
      <c r="D241" s="149" t="s">
        <v>125</v>
      </c>
      <c r="E241" s="156" t="s">
        <v>1</v>
      </c>
      <c r="F241" s="157" t="s">
        <v>317</v>
      </c>
      <c r="H241" s="158">
        <v>0.64700000000000002</v>
      </c>
      <c r="L241" s="155"/>
      <c r="M241" s="159"/>
      <c r="N241" s="160"/>
      <c r="O241" s="160"/>
      <c r="P241" s="160"/>
      <c r="Q241" s="160"/>
      <c r="R241" s="160"/>
      <c r="S241" s="160"/>
      <c r="T241" s="161"/>
      <c r="AT241" s="156" t="s">
        <v>125</v>
      </c>
      <c r="AU241" s="156" t="s">
        <v>123</v>
      </c>
      <c r="AV241" s="14" t="s">
        <v>77</v>
      </c>
      <c r="AW241" s="14" t="s">
        <v>27</v>
      </c>
      <c r="AX241" s="14" t="s">
        <v>70</v>
      </c>
      <c r="AY241" s="156" t="s">
        <v>112</v>
      </c>
    </row>
    <row r="242" spans="1:65" s="13" customFormat="1">
      <c r="B242" s="148"/>
      <c r="D242" s="149" t="s">
        <v>125</v>
      </c>
      <c r="E242" s="150" t="s">
        <v>1</v>
      </c>
      <c r="F242" s="151" t="s">
        <v>310</v>
      </c>
      <c r="H242" s="150" t="s">
        <v>1</v>
      </c>
      <c r="L242" s="148"/>
      <c r="M242" s="152"/>
      <c r="N242" s="153"/>
      <c r="O242" s="153"/>
      <c r="P242" s="153"/>
      <c r="Q242" s="153"/>
      <c r="R242" s="153"/>
      <c r="S242" s="153"/>
      <c r="T242" s="154"/>
      <c r="AT242" s="150" t="s">
        <v>125</v>
      </c>
      <c r="AU242" s="150" t="s">
        <v>123</v>
      </c>
      <c r="AV242" s="13" t="s">
        <v>75</v>
      </c>
      <c r="AW242" s="13" t="s">
        <v>27</v>
      </c>
      <c r="AX242" s="13" t="s">
        <v>70</v>
      </c>
      <c r="AY242" s="150" t="s">
        <v>112</v>
      </c>
    </row>
    <row r="243" spans="1:65" s="14" customFormat="1">
      <c r="B243" s="155"/>
      <c r="D243" s="149" t="s">
        <v>125</v>
      </c>
      <c r="E243" s="156" t="s">
        <v>1</v>
      </c>
      <c r="F243" s="157" t="s">
        <v>311</v>
      </c>
      <c r="H243" s="158">
        <v>0.69599999999999995</v>
      </c>
      <c r="L243" s="155"/>
      <c r="M243" s="159"/>
      <c r="N243" s="160"/>
      <c r="O243" s="160"/>
      <c r="P243" s="160"/>
      <c r="Q243" s="160"/>
      <c r="R243" s="160"/>
      <c r="S243" s="160"/>
      <c r="T243" s="161"/>
      <c r="AT243" s="156" t="s">
        <v>125</v>
      </c>
      <c r="AU243" s="156" t="s">
        <v>123</v>
      </c>
      <c r="AV243" s="14" t="s">
        <v>77</v>
      </c>
      <c r="AW243" s="14" t="s">
        <v>27</v>
      </c>
      <c r="AX243" s="14" t="s">
        <v>70</v>
      </c>
      <c r="AY243" s="156" t="s">
        <v>112</v>
      </c>
    </row>
    <row r="244" spans="1:65" s="15" customFormat="1">
      <c r="B244" s="162"/>
      <c r="D244" s="149" t="s">
        <v>125</v>
      </c>
      <c r="E244" s="163" t="s">
        <v>1</v>
      </c>
      <c r="F244" s="164" t="s">
        <v>128</v>
      </c>
      <c r="H244" s="165">
        <v>2.7290000000000001</v>
      </c>
      <c r="L244" s="162"/>
      <c r="M244" s="166"/>
      <c r="N244" s="167"/>
      <c r="O244" s="167"/>
      <c r="P244" s="167"/>
      <c r="Q244" s="167"/>
      <c r="R244" s="167"/>
      <c r="S244" s="167"/>
      <c r="T244" s="168"/>
      <c r="AT244" s="163" t="s">
        <v>125</v>
      </c>
      <c r="AU244" s="163" t="s">
        <v>123</v>
      </c>
      <c r="AV244" s="15" t="s">
        <v>122</v>
      </c>
      <c r="AW244" s="15" t="s">
        <v>27</v>
      </c>
      <c r="AX244" s="15" t="s">
        <v>75</v>
      </c>
      <c r="AY244" s="163" t="s">
        <v>112</v>
      </c>
    </row>
    <row r="245" spans="1:65" s="2" customFormat="1" ht="33" customHeight="1">
      <c r="A245" s="29"/>
      <c r="B245" s="135"/>
      <c r="C245" s="136" t="s">
        <v>318</v>
      </c>
      <c r="D245" s="136" t="s">
        <v>117</v>
      </c>
      <c r="E245" s="137" t="s">
        <v>319</v>
      </c>
      <c r="F245" s="138" t="s">
        <v>320</v>
      </c>
      <c r="G245" s="139" t="s">
        <v>120</v>
      </c>
      <c r="H245" s="140">
        <v>150</v>
      </c>
      <c r="I245" s="182"/>
      <c r="J245" s="141">
        <f>ROUND(I245*H245,2)</f>
        <v>0</v>
      </c>
      <c r="K245" s="138" t="s">
        <v>121</v>
      </c>
      <c r="L245" s="30"/>
      <c r="M245" s="142" t="s">
        <v>1</v>
      </c>
      <c r="N245" s="143" t="s">
        <v>35</v>
      </c>
      <c r="O245" s="144">
        <v>6.8000000000000005E-2</v>
      </c>
      <c r="P245" s="144">
        <f>O245*H245</f>
        <v>10.200000000000001</v>
      </c>
      <c r="Q245" s="144">
        <v>0</v>
      </c>
      <c r="R245" s="144">
        <f>Q245*H245</f>
        <v>0</v>
      </c>
      <c r="S245" s="144">
        <v>0</v>
      </c>
      <c r="T245" s="145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6" t="s">
        <v>205</v>
      </c>
      <c r="AT245" s="146" t="s">
        <v>117</v>
      </c>
      <c r="AU245" s="146" t="s">
        <v>123</v>
      </c>
      <c r="AY245" s="17" t="s">
        <v>112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7" t="s">
        <v>75</v>
      </c>
      <c r="BK245" s="147">
        <f>ROUND(I245*H245,2)</f>
        <v>0</v>
      </c>
      <c r="BL245" s="17" t="s">
        <v>205</v>
      </c>
      <c r="BM245" s="146" t="s">
        <v>321</v>
      </c>
    </row>
    <row r="246" spans="1:65" s="14" customFormat="1">
      <c r="B246" s="155"/>
      <c r="D246" s="149" t="s">
        <v>125</v>
      </c>
      <c r="E246" s="156" t="s">
        <v>1</v>
      </c>
      <c r="F246" s="157" t="s">
        <v>322</v>
      </c>
      <c r="H246" s="158">
        <v>150</v>
      </c>
      <c r="L246" s="155"/>
      <c r="M246" s="159"/>
      <c r="N246" s="160"/>
      <c r="O246" s="160"/>
      <c r="P246" s="160"/>
      <c r="Q246" s="160"/>
      <c r="R246" s="160"/>
      <c r="S246" s="160"/>
      <c r="T246" s="161"/>
      <c r="AT246" s="156" t="s">
        <v>125</v>
      </c>
      <c r="AU246" s="156" t="s">
        <v>123</v>
      </c>
      <c r="AV246" s="14" t="s">
        <v>77</v>
      </c>
      <c r="AW246" s="14" t="s">
        <v>27</v>
      </c>
      <c r="AX246" s="14" t="s">
        <v>70</v>
      </c>
      <c r="AY246" s="156" t="s">
        <v>112</v>
      </c>
    </row>
    <row r="247" spans="1:65" s="13" customFormat="1">
      <c r="B247" s="148"/>
      <c r="D247" s="149" t="s">
        <v>125</v>
      </c>
      <c r="E247" s="150" t="s">
        <v>1</v>
      </c>
      <c r="F247" s="151" t="s">
        <v>323</v>
      </c>
      <c r="H247" s="150" t="s">
        <v>1</v>
      </c>
      <c r="L247" s="148"/>
      <c r="M247" s="152"/>
      <c r="N247" s="153"/>
      <c r="O247" s="153"/>
      <c r="P247" s="153"/>
      <c r="Q247" s="153"/>
      <c r="R247" s="153"/>
      <c r="S247" s="153"/>
      <c r="T247" s="154"/>
      <c r="AT247" s="150" t="s">
        <v>125</v>
      </c>
      <c r="AU247" s="150" t="s">
        <v>123</v>
      </c>
      <c r="AV247" s="13" t="s">
        <v>75</v>
      </c>
      <c r="AW247" s="13" t="s">
        <v>27</v>
      </c>
      <c r="AX247" s="13" t="s">
        <v>70</v>
      </c>
      <c r="AY247" s="150" t="s">
        <v>112</v>
      </c>
    </row>
    <row r="248" spans="1:65" s="13" customFormat="1">
      <c r="B248" s="148"/>
      <c r="D248" s="149" t="s">
        <v>125</v>
      </c>
      <c r="E248" s="150" t="s">
        <v>1</v>
      </c>
      <c r="F248" s="151" t="s">
        <v>324</v>
      </c>
      <c r="H248" s="150" t="s">
        <v>1</v>
      </c>
      <c r="L248" s="148"/>
      <c r="M248" s="152"/>
      <c r="N248" s="153"/>
      <c r="O248" s="153"/>
      <c r="P248" s="153"/>
      <c r="Q248" s="153"/>
      <c r="R248" s="153"/>
      <c r="S248" s="153"/>
      <c r="T248" s="154"/>
      <c r="AT248" s="150" t="s">
        <v>125</v>
      </c>
      <c r="AU248" s="150" t="s">
        <v>123</v>
      </c>
      <c r="AV248" s="13" t="s">
        <v>75</v>
      </c>
      <c r="AW248" s="13" t="s">
        <v>27</v>
      </c>
      <c r="AX248" s="13" t="s">
        <v>70</v>
      </c>
      <c r="AY248" s="150" t="s">
        <v>112</v>
      </c>
    </row>
    <row r="249" spans="1:65" s="15" customFormat="1">
      <c r="B249" s="162"/>
      <c r="D249" s="149" t="s">
        <v>125</v>
      </c>
      <c r="E249" s="163" t="s">
        <v>1</v>
      </c>
      <c r="F249" s="164" t="s">
        <v>128</v>
      </c>
      <c r="H249" s="165">
        <v>150</v>
      </c>
      <c r="L249" s="162"/>
      <c r="M249" s="166"/>
      <c r="N249" s="167"/>
      <c r="O249" s="167"/>
      <c r="P249" s="167"/>
      <c r="Q249" s="167"/>
      <c r="R249" s="167"/>
      <c r="S249" s="167"/>
      <c r="T249" s="168"/>
      <c r="AT249" s="163" t="s">
        <v>125</v>
      </c>
      <c r="AU249" s="163" t="s">
        <v>123</v>
      </c>
      <c r="AV249" s="15" t="s">
        <v>122</v>
      </c>
      <c r="AW249" s="15" t="s">
        <v>27</v>
      </c>
      <c r="AX249" s="15" t="s">
        <v>75</v>
      </c>
      <c r="AY249" s="163" t="s">
        <v>112</v>
      </c>
    </row>
    <row r="250" spans="1:65" s="2" customFormat="1" ht="16.5" customHeight="1">
      <c r="A250" s="29"/>
      <c r="B250" s="135"/>
      <c r="C250" s="136" t="s">
        <v>325</v>
      </c>
      <c r="D250" s="136" t="s">
        <v>117</v>
      </c>
      <c r="E250" s="137" t="s">
        <v>326</v>
      </c>
      <c r="F250" s="138" t="s">
        <v>327</v>
      </c>
      <c r="G250" s="139" t="s">
        <v>216</v>
      </c>
      <c r="H250" s="140">
        <v>231</v>
      </c>
      <c r="I250" s="182"/>
      <c r="J250" s="141">
        <f>ROUND(I250*H250,2)</f>
        <v>0</v>
      </c>
      <c r="K250" s="138" t="s">
        <v>121</v>
      </c>
      <c r="L250" s="30"/>
      <c r="M250" s="142" t="s">
        <v>1</v>
      </c>
      <c r="N250" s="143" t="s">
        <v>35</v>
      </c>
      <c r="O250" s="144">
        <v>0.03</v>
      </c>
      <c r="P250" s="144">
        <f>O250*H250</f>
        <v>6.93</v>
      </c>
      <c r="Q250" s="144">
        <v>2.0000000000000002E-5</v>
      </c>
      <c r="R250" s="144">
        <f>Q250*H250</f>
        <v>4.62E-3</v>
      </c>
      <c r="S250" s="144">
        <v>0</v>
      </c>
      <c r="T250" s="145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6" t="s">
        <v>205</v>
      </c>
      <c r="AT250" s="146" t="s">
        <v>117</v>
      </c>
      <c r="AU250" s="146" t="s">
        <v>123</v>
      </c>
      <c r="AY250" s="17" t="s">
        <v>112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7" t="s">
        <v>75</v>
      </c>
      <c r="BK250" s="147">
        <f>ROUND(I250*H250,2)</f>
        <v>0</v>
      </c>
      <c r="BL250" s="17" t="s">
        <v>205</v>
      </c>
      <c r="BM250" s="146" t="s">
        <v>328</v>
      </c>
    </row>
    <row r="251" spans="1:65" s="14" customFormat="1">
      <c r="B251" s="155"/>
      <c r="D251" s="149" t="s">
        <v>125</v>
      </c>
      <c r="E251" s="156" t="s">
        <v>1</v>
      </c>
      <c r="F251" s="157" t="s">
        <v>329</v>
      </c>
      <c r="H251" s="158">
        <v>231</v>
      </c>
      <c r="L251" s="155"/>
      <c r="M251" s="159"/>
      <c r="N251" s="160"/>
      <c r="O251" s="160"/>
      <c r="P251" s="160"/>
      <c r="Q251" s="160"/>
      <c r="R251" s="160"/>
      <c r="S251" s="160"/>
      <c r="T251" s="161"/>
      <c r="AT251" s="156" t="s">
        <v>125</v>
      </c>
      <c r="AU251" s="156" t="s">
        <v>123</v>
      </c>
      <c r="AV251" s="14" t="s">
        <v>77</v>
      </c>
      <c r="AW251" s="14" t="s">
        <v>27</v>
      </c>
      <c r="AX251" s="14" t="s">
        <v>70</v>
      </c>
      <c r="AY251" s="156" t="s">
        <v>112</v>
      </c>
    </row>
    <row r="252" spans="1:65" s="15" customFormat="1">
      <c r="B252" s="162"/>
      <c r="D252" s="149" t="s">
        <v>125</v>
      </c>
      <c r="E252" s="163" t="s">
        <v>1</v>
      </c>
      <c r="F252" s="164" t="s">
        <v>128</v>
      </c>
      <c r="H252" s="165">
        <v>231</v>
      </c>
      <c r="L252" s="162"/>
      <c r="M252" s="166"/>
      <c r="N252" s="167"/>
      <c r="O252" s="167"/>
      <c r="P252" s="167"/>
      <c r="Q252" s="167"/>
      <c r="R252" s="167"/>
      <c r="S252" s="167"/>
      <c r="T252" s="168"/>
      <c r="AT252" s="163" t="s">
        <v>125</v>
      </c>
      <c r="AU252" s="163" t="s">
        <v>123</v>
      </c>
      <c r="AV252" s="15" t="s">
        <v>122</v>
      </c>
      <c r="AW252" s="15" t="s">
        <v>27</v>
      </c>
      <c r="AX252" s="15" t="s">
        <v>75</v>
      </c>
      <c r="AY252" s="163" t="s">
        <v>112</v>
      </c>
    </row>
    <row r="253" spans="1:65" s="2" customFormat="1" ht="16.5" customHeight="1">
      <c r="A253" s="29"/>
      <c r="B253" s="135"/>
      <c r="C253" s="169" t="s">
        <v>330</v>
      </c>
      <c r="D253" s="169" t="s">
        <v>254</v>
      </c>
      <c r="E253" s="170" t="s">
        <v>331</v>
      </c>
      <c r="F253" s="171" t="s">
        <v>332</v>
      </c>
      <c r="G253" s="172" t="s">
        <v>140</v>
      </c>
      <c r="H253" s="173">
        <v>1.466</v>
      </c>
      <c r="I253" s="183"/>
      <c r="J253" s="174">
        <f>ROUND(I253*H253,2)</f>
        <v>0</v>
      </c>
      <c r="K253" s="171" t="s">
        <v>121</v>
      </c>
      <c r="L253" s="175"/>
      <c r="M253" s="176" t="s">
        <v>1</v>
      </c>
      <c r="N253" s="177" t="s">
        <v>35</v>
      </c>
      <c r="O253" s="144">
        <v>0</v>
      </c>
      <c r="P253" s="144">
        <f>O253*H253</f>
        <v>0</v>
      </c>
      <c r="Q253" s="144">
        <v>0.55000000000000004</v>
      </c>
      <c r="R253" s="144">
        <f>Q253*H253</f>
        <v>0.80630000000000002</v>
      </c>
      <c r="S253" s="144">
        <v>0</v>
      </c>
      <c r="T253" s="145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46" t="s">
        <v>257</v>
      </c>
      <c r="AT253" s="146" t="s">
        <v>254</v>
      </c>
      <c r="AU253" s="146" t="s">
        <v>123</v>
      </c>
      <c r="AY253" s="17" t="s">
        <v>112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7" t="s">
        <v>75</v>
      </c>
      <c r="BK253" s="147">
        <f>ROUND(I253*H253,2)</f>
        <v>0</v>
      </c>
      <c r="BL253" s="17" t="s">
        <v>205</v>
      </c>
      <c r="BM253" s="146" t="s">
        <v>333</v>
      </c>
    </row>
    <row r="254" spans="1:65" s="14" customFormat="1">
      <c r="B254" s="155"/>
      <c r="D254" s="149" t="s">
        <v>125</v>
      </c>
      <c r="E254" s="156" t="s">
        <v>1</v>
      </c>
      <c r="F254" s="157" t="s">
        <v>334</v>
      </c>
      <c r="H254" s="158">
        <v>0.55400000000000005</v>
      </c>
      <c r="L254" s="155"/>
      <c r="M254" s="159"/>
      <c r="N254" s="160"/>
      <c r="O254" s="160"/>
      <c r="P254" s="160"/>
      <c r="Q254" s="160"/>
      <c r="R254" s="160"/>
      <c r="S254" s="160"/>
      <c r="T254" s="161"/>
      <c r="AT254" s="156" t="s">
        <v>125</v>
      </c>
      <c r="AU254" s="156" t="s">
        <v>123</v>
      </c>
      <c r="AV254" s="14" t="s">
        <v>77</v>
      </c>
      <c r="AW254" s="14" t="s">
        <v>27</v>
      </c>
      <c r="AX254" s="14" t="s">
        <v>70</v>
      </c>
      <c r="AY254" s="156" t="s">
        <v>112</v>
      </c>
    </row>
    <row r="255" spans="1:65" s="14" customFormat="1">
      <c r="B255" s="155"/>
      <c r="D255" s="149" t="s">
        <v>125</v>
      </c>
      <c r="E255" s="156" t="s">
        <v>1</v>
      </c>
      <c r="F255" s="157" t="s">
        <v>335</v>
      </c>
      <c r="H255" s="158">
        <v>0.91200000000000003</v>
      </c>
      <c r="L255" s="155"/>
      <c r="M255" s="159"/>
      <c r="N255" s="160"/>
      <c r="O255" s="160"/>
      <c r="P255" s="160"/>
      <c r="Q255" s="160"/>
      <c r="R255" s="160"/>
      <c r="S255" s="160"/>
      <c r="T255" s="161"/>
      <c r="AT255" s="156" t="s">
        <v>125</v>
      </c>
      <c r="AU255" s="156" t="s">
        <v>123</v>
      </c>
      <c r="AV255" s="14" t="s">
        <v>77</v>
      </c>
      <c r="AW255" s="14" t="s">
        <v>27</v>
      </c>
      <c r="AX255" s="14" t="s">
        <v>70</v>
      </c>
      <c r="AY255" s="156" t="s">
        <v>112</v>
      </c>
    </row>
    <row r="256" spans="1:65" s="15" customFormat="1">
      <c r="B256" s="162"/>
      <c r="D256" s="149" t="s">
        <v>125</v>
      </c>
      <c r="E256" s="163" t="s">
        <v>1</v>
      </c>
      <c r="F256" s="164" t="s">
        <v>128</v>
      </c>
      <c r="H256" s="165">
        <v>1.466</v>
      </c>
      <c r="L256" s="162"/>
      <c r="M256" s="166"/>
      <c r="N256" s="167"/>
      <c r="O256" s="167"/>
      <c r="P256" s="167"/>
      <c r="Q256" s="167"/>
      <c r="R256" s="167"/>
      <c r="S256" s="167"/>
      <c r="T256" s="168"/>
      <c r="AT256" s="163" t="s">
        <v>125</v>
      </c>
      <c r="AU256" s="163" t="s">
        <v>123</v>
      </c>
      <c r="AV256" s="15" t="s">
        <v>122</v>
      </c>
      <c r="AW256" s="15" t="s">
        <v>27</v>
      </c>
      <c r="AX256" s="15" t="s">
        <v>75</v>
      </c>
      <c r="AY256" s="163" t="s">
        <v>112</v>
      </c>
    </row>
    <row r="257" spans="1:65" s="2" customFormat="1" ht="24.2" customHeight="1">
      <c r="A257" s="29"/>
      <c r="B257" s="135"/>
      <c r="C257" s="136" t="s">
        <v>336</v>
      </c>
      <c r="D257" s="136" t="s">
        <v>117</v>
      </c>
      <c r="E257" s="137" t="s">
        <v>337</v>
      </c>
      <c r="F257" s="138" t="s">
        <v>338</v>
      </c>
      <c r="G257" s="139" t="s">
        <v>140</v>
      </c>
      <c r="H257" s="140">
        <v>4.1950000000000003</v>
      </c>
      <c r="I257" s="182"/>
      <c r="J257" s="141">
        <f>ROUND(I257*H257,2)</f>
        <v>0</v>
      </c>
      <c r="K257" s="138" t="s">
        <v>121</v>
      </c>
      <c r="L257" s="30"/>
      <c r="M257" s="142" t="s">
        <v>1</v>
      </c>
      <c r="N257" s="143" t="s">
        <v>35</v>
      </c>
      <c r="O257" s="144">
        <v>0</v>
      </c>
      <c r="P257" s="144">
        <f>O257*H257</f>
        <v>0</v>
      </c>
      <c r="Q257" s="144">
        <v>2.3300000000000001E-2</v>
      </c>
      <c r="R257" s="144">
        <f>Q257*H257</f>
        <v>9.7743500000000011E-2</v>
      </c>
      <c r="S257" s="144">
        <v>0</v>
      </c>
      <c r="T257" s="14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6" t="s">
        <v>205</v>
      </c>
      <c r="AT257" s="146" t="s">
        <v>117</v>
      </c>
      <c r="AU257" s="146" t="s">
        <v>123</v>
      </c>
      <c r="AY257" s="17" t="s">
        <v>112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7" t="s">
        <v>75</v>
      </c>
      <c r="BK257" s="147">
        <f>ROUND(I257*H257,2)</f>
        <v>0</v>
      </c>
      <c r="BL257" s="17" t="s">
        <v>205</v>
      </c>
      <c r="BM257" s="146" t="s">
        <v>339</v>
      </c>
    </row>
    <row r="258" spans="1:65" s="14" customFormat="1">
      <c r="B258" s="155"/>
      <c r="D258" s="149" t="s">
        <v>125</v>
      </c>
      <c r="E258" s="156" t="s">
        <v>1</v>
      </c>
      <c r="F258" s="157" t="s">
        <v>340</v>
      </c>
      <c r="H258" s="158">
        <v>2.0329999999999999</v>
      </c>
      <c r="L258" s="155"/>
      <c r="M258" s="159"/>
      <c r="N258" s="160"/>
      <c r="O258" s="160"/>
      <c r="P258" s="160"/>
      <c r="Q258" s="160"/>
      <c r="R258" s="160"/>
      <c r="S258" s="160"/>
      <c r="T258" s="161"/>
      <c r="AT258" s="156" t="s">
        <v>125</v>
      </c>
      <c r="AU258" s="156" t="s">
        <v>123</v>
      </c>
      <c r="AV258" s="14" t="s">
        <v>77</v>
      </c>
      <c r="AW258" s="14" t="s">
        <v>27</v>
      </c>
      <c r="AX258" s="14" t="s">
        <v>70</v>
      </c>
      <c r="AY258" s="156" t="s">
        <v>112</v>
      </c>
    </row>
    <row r="259" spans="1:65" s="14" customFormat="1">
      <c r="B259" s="155"/>
      <c r="D259" s="149" t="s">
        <v>125</v>
      </c>
      <c r="E259" s="156" t="s">
        <v>1</v>
      </c>
      <c r="F259" s="157" t="s">
        <v>341</v>
      </c>
      <c r="H259" s="158">
        <v>0.69599999999999995</v>
      </c>
      <c r="L259" s="155"/>
      <c r="M259" s="159"/>
      <c r="N259" s="160"/>
      <c r="O259" s="160"/>
      <c r="P259" s="160"/>
      <c r="Q259" s="160"/>
      <c r="R259" s="160"/>
      <c r="S259" s="160"/>
      <c r="T259" s="161"/>
      <c r="AT259" s="156" t="s">
        <v>125</v>
      </c>
      <c r="AU259" s="156" t="s">
        <v>123</v>
      </c>
      <c r="AV259" s="14" t="s">
        <v>77</v>
      </c>
      <c r="AW259" s="14" t="s">
        <v>27</v>
      </c>
      <c r="AX259" s="14" t="s">
        <v>70</v>
      </c>
      <c r="AY259" s="156" t="s">
        <v>112</v>
      </c>
    </row>
    <row r="260" spans="1:65" s="14" customFormat="1">
      <c r="B260" s="155"/>
      <c r="D260" s="149" t="s">
        <v>125</v>
      </c>
      <c r="E260" s="156" t="s">
        <v>1</v>
      </c>
      <c r="F260" s="157" t="s">
        <v>342</v>
      </c>
      <c r="H260" s="158">
        <v>1.466</v>
      </c>
      <c r="L260" s="155"/>
      <c r="M260" s="159"/>
      <c r="N260" s="160"/>
      <c r="O260" s="160"/>
      <c r="P260" s="160"/>
      <c r="Q260" s="160"/>
      <c r="R260" s="160"/>
      <c r="S260" s="160"/>
      <c r="T260" s="161"/>
      <c r="AT260" s="156" t="s">
        <v>125</v>
      </c>
      <c r="AU260" s="156" t="s">
        <v>123</v>
      </c>
      <c r="AV260" s="14" t="s">
        <v>77</v>
      </c>
      <c r="AW260" s="14" t="s">
        <v>27</v>
      </c>
      <c r="AX260" s="14" t="s">
        <v>70</v>
      </c>
      <c r="AY260" s="156" t="s">
        <v>112</v>
      </c>
    </row>
    <row r="261" spans="1:65" s="15" customFormat="1">
      <c r="B261" s="162"/>
      <c r="D261" s="149" t="s">
        <v>125</v>
      </c>
      <c r="E261" s="163" t="s">
        <v>1</v>
      </c>
      <c r="F261" s="164" t="s">
        <v>128</v>
      </c>
      <c r="H261" s="165">
        <v>4.1950000000000003</v>
      </c>
      <c r="L261" s="162"/>
      <c r="M261" s="166"/>
      <c r="N261" s="167"/>
      <c r="O261" s="167"/>
      <c r="P261" s="167"/>
      <c r="Q261" s="167"/>
      <c r="R261" s="167"/>
      <c r="S261" s="167"/>
      <c r="T261" s="168"/>
      <c r="AT261" s="163" t="s">
        <v>125</v>
      </c>
      <c r="AU261" s="163" t="s">
        <v>123</v>
      </c>
      <c r="AV261" s="15" t="s">
        <v>122</v>
      </c>
      <c r="AW261" s="15" t="s">
        <v>27</v>
      </c>
      <c r="AX261" s="15" t="s">
        <v>75</v>
      </c>
      <c r="AY261" s="163" t="s">
        <v>112</v>
      </c>
    </row>
    <row r="262" spans="1:65" s="2" customFormat="1" ht="24.2" customHeight="1">
      <c r="A262" s="29"/>
      <c r="B262" s="135"/>
      <c r="C262" s="136" t="s">
        <v>343</v>
      </c>
      <c r="D262" s="136" t="s">
        <v>117</v>
      </c>
      <c r="E262" s="137" t="s">
        <v>344</v>
      </c>
      <c r="F262" s="138" t="s">
        <v>345</v>
      </c>
      <c r="G262" s="139" t="s">
        <v>184</v>
      </c>
      <c r="H262" s="140">
        <v>4.1820000000000004</v>
      </c>
      <c r="I262" s="182"/>
      <c r="J262" s="141">
        <f>ROUND(I262*H262,2)</f>
        <v>0</v>
      </c>
      <c r="K262" s="138" t="s">
        <v>121</v>
      </c>
      <c r="L262" s="30"/>
      <c r="M262" s="142" t="s">
        <v>1</v>
      </c>
      <c r="N262" s="143" t="s">
        <v>35</v>
      </c>
      <c r="O262" s="144">
        <v>2.3730000000000002</v>
      </c>
      <c r="P262" s="144">
        <f>O262*H262</f>
        <v>9.9238860000000013</v>
      </c>
      <c r="Q262" s="144">
        <v>0</v>
      </c>
      <c r="R262" s="144">
        <f>Q262*H262</f>
        <v>0</v>
      </c>
      <c r="S262" s="144">
        <v>0</v>
      </c>
      <c r="T262" s="145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46" t="s">
        <v>205</v>
      </c>
      <c r="AT262" s="146" t="s">
        <v>117</v>
      </c>
      <c r="AU262" s="146" t="s">
        <v>123</v>
      </c>
      <c r="AY262" s="17" t="s">
        <v>112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7" t="s">
        <v>75</v>
      </c>
      <c r="BK262" s="147">
        <f>ROUND(I262*H262,2)</f>
        <v>0</v>
      </c>
      <c r="BL262" s="17" t="s">
        <v>205</v>
      </c>
      <c r="BM262" s="146" t="s">
        <v>346</v>
      </c>
    </row>
    <row r="263" spans="1:65" s="12" customFormat="1" ht="20.85" customHeight="1">
      <c r="B263" s="123"/>
      <c r="D263" s="124" t="s">
        <v>69</v>
      </c>
      <c r="E263" s="133" t="s">
        <v>347</v>
      </c>
      <c r="F263" s="133" t="s">
        <v>348</v>
      </c>
      <c r="J263" s="134">
        <f>BK263</f>
        <v>0</v>
      </c>
      <c r="L263" s="123"/>
      <c r="M263" s="127"/>
      <c r="N263" s="128"/>
      <c r="O263" s="128"/>
      <c r="P263" s="129">
        <f>SUM(P264:P315)</f>
        <v>99.947153999999998</v>
      </c>
      <c r="Q263" s="128"/>
      <c r="R263" s="129">
        <f>SUM(R264:R315)</f>
        <v>0.207589</v>
      </c>
      <c r="S263" s="128"/>
      <c r="T263" s="130">
        <f>SUM(T264:T315)</f>
        <v>1.2186144800000003</v>
      </c>
      <c r="AR263" s="124" t="s">
        <v>77</v>
      </c>
      <c r="AT263" s="131" t="s">
        <v>69</v>
      </c>
      <c r="AU263" s="131" t="s">
        <v>77</v>
      </c>
      <c r="AY263" s="124" t="s">
        <v>112</v>
      </c>
      <c r="BK263" s="132">
        <f>SUM(BK264:BK315)</f>
        <v>0</v>
      </c>
    </row>
    <row r="264" spans="1:65" s="2" customFormat="1" ht="16.5" customHeight="1">
      <c r="A264" s="29"/>
      <c r="B264" s="135"/>
      <c r="C264" s="136" t="s">
        <v>349</v>
      </c>
      <c r="D264" s="136" t="s">
        <v>117</v>
      </c>
      <c r="E264" s="137" t="s">
        <v>350</v>
      </c>
      <c r="F264" s="138" t="s">
        <v>351</v>
      </c>
      <c r="G264" s="139" t="s">
        <v>120</v>
      </c>
      <c r="H264" s="140">
        <v>146.84200000000001</v>
      </c>
      <c r="I264" s="182"/>
      <c r="J264" s="141">
        <f>ROUND(I264*H264,2)</f>
        <v>0</v>
      </c>
      <c r="K264" s="138" t="s">
        <v>121</v>
      </c>
      <c r="L264" s="30"/>
      <c r="M264" s="142" t="s">
        <v>1</v>
      </c>
      <c r="N264" s="143" t="s">
        <v>35</v>
      </c>
      <c r="O264" s="144">
        <v>0.36</v>
      </c>
      <c r="P264" s="144">
        <f>O264*H264</f>
        <v>52.863120000000002</v>
      </c>
      <c r="Q264" s="144">
        <v>0</v>
      </c>
      <c r="R264" s="144">
        <f>Q264*H264</f>
        <v>0</v>
      </c>
      <c r="S264" s="144">
        <v>5.94E-3</v>
      </c>
      <c r="T264" s="145">
        <f>S264*H264</f>
        <v>0.87224148000000012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6" t="s">
        <v>205</v>
      </c>
      <c r="AT264" s="146" t="s">
        <v>117</v>
      </c>
      <c r="AU264" s="146" t="s">
        <v>123</v>
      </c>
      <c r="AY264" s="17" t="s">
        <v>112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7" t="s">
        <v>75</v>
      </c>
      <c r="BK264" s="147">
        <f>ROUND(I264*H264,2)</f>
        <v>0</v>
      </c>
      <c r="BL264" s="17" t="s">
        <v>205</v>
      </c>
      <c r="BM264" s="146" t="s">
        <v>352</v>
      </c>
    </row>
    <row r="265" spans="1:65" s="14" customFormat="1">
      <c r="B265" s="155"/>
      <c r="D265" s="149" t="s">
        <v>125</v>
      </c>
      <c r="E265" s="156" t="s">
        <v>1</v>
      </c>
      <c r="F265" s="157" t="s">
        <v>231</v>
      </c>
      <c r="H265" s="158">
        <v>146.84200000000001</v>
      </c>
      <c r="L265" s="155"/>
      <c r="M265" s="159"/>
      <c r="N265" s="160"/>
      <c r="O265" s="160"/>
      <c r="P265" s="160"/>
      <c r="Q265" s="160"/>
      <c r="R265" s="160"/>
      <c r="S265" s="160"/>
      <c r="T265" s="161"/>
      <c r="AT265" s="156" t="s">
        <v>125</v>
      </c>
      <c r="AU265" s="156" t="s">
        <v>123</v>
      </c>
      <c r="AV265" s="14" t="s">
        <v>77</v>
      </c>
      <c r="AW265" s="14" t="s">
        <v>27</v>
      </c>
      <c r="AX265" s="14" t="s">
        <v>70</v>
      </c>
      <c r="AY265" s="156" t="s">
        <v>112</v>
      </c>
    </row>
    <row r="266" spans="1:65" s="15" customFormat="1">
      <c r="B266" s="162"/>
      <c r="D266" s="149" t="s">
        <v>125</v>
      </c>
      <c r="E266" s="163" t="s">
        <v>1</v>
      </c>
      <c r="F266" s="164" t="s">
        <v>128</v>
      </c>
      <c r="H266" s="165">
        <v>146.84200000000001</v>
      </c>
      <c r="L266" s="162"/>
      <c r="M266" s="166"/>
      <c r="N266" s="167"/>
      <c r="O266" s="167"/>
      <c r="P266" s="167"/>
      <c r="Q266" s="167"/>
      <c r="R266" s="167"/>
      <c r="S266" s="167"/>
      <c r="T266" s="168"/>
      <c r="AT266" s="163" t="s">
        <v>125</v>
      </c>
      <c r="AU266" s="163" t="s">
        <v>123</v>
      </c>
      <c r="AV266" s="15" t="s">
        <v>122</v>
      </c>
      <c r="AW266" s="15" t="s">
        <v>27</v>
      </c>
      <c r="AX266" s="15" t="s">
        <v>75</v>
      </c>
      <c r="AY266" s="163" t="s">
        <v>112</v>
      </c>
    </row>
    <row r="267" spans="1:65" s="2" customFormat="1" ht="24.2" customHeight="1">
      <c r="A267" s="29"/>
      <c r="B267" s="135"/>
      <c r="C267" s="136" t="s">
        <v>353</v>
      </c>
      <c r="D267" s="136" t="s">
        <v>117</v>
      </c>
      <c r="E267" s="137" t="s">
        <v>354</v>
      </c>
      <c r="F267" s="138" t="s">
        <v>355</v>
      </c>
      <c r="G267" s="139" t="s">
        <v>216</v>
      </c>
      <c r="H267" s="140">
        <v>9.65</v>
      </c>
      <c r="I267" s="182"/>
      <c r="J267" s="141">
        <f>ROUND(I267*H267,2)</f>
        <v>0</v>
      </c>
      <c r="K267" s="138" t="s">
        <v>121</v>
      </c>
      <c r="L267" s="30"/>
      <c r="M267" s="142" t="s">
        <v>1</v>
      </c>
      <c r="N267" s="143" t="s">
        <v>35</v>
      </c>
      <c r="O267" s="144">
        <v>0.13100000000000001</v>
      </c>
      <c r="P267" s="144">
        <f>O267*H267</f>
        <v>1.2641500000000001</v>
      </c>
      <c r="Q267" s="144">
        <v>0</v>
      </c>
      <c r="R267" s="144">
        <f>Q267*H267</f>
        <v>0</v>
      </c>
      <c r="S267" s="144">
        <v>3.3800000000000002E-3</v>
      </c>
      <c r="T267" s="145">
        <f>S267*H267</f>
        <v>3.2617E-2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46" t="s">
        <v>205</v>
      </c>
      <c r="AT267" s="146" t="s">
        <v>117</v>
      </c>
      <c r="AU267" s="146" t="s">
        <v>123</v>
      </c>
      <c r="AY267" s="17" t="s">
        <v>112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7" t="s">
        <v>75</v>
      </c>
      <c r="BK267" s="147">
        <f>ROUND(I267*H267,2)</f>
        <v>0</v>
      </c>
      <c r="BL267" s="17" t="s">
        <v>205</v>
      </c>
      <c r="BM267" s="146" t="s">
        <v>356</v>
      </c>
    </row>
    <row r="268" spans="1:65" s="2" customFormat="1" ht="16.5" customHeight="1">
      <c r="A268" s="29"/>
      <c r="B268" s="135"/>
      <c r="C268" s="136" t="s">
        <v>357</v>
      </c>
      <c r="D268" s="136" t="s">
        <v>117</v>
      </c>
      <c r="E268" s="137" t="s">
        <v>358</v>
      </c>
      <c r="F268" s="138" t="s">
        <v>359</v>
      </c>
      <c r="G268" s="139" t="s">
        <v>216</v>
      </c>
      <c r="H268" s="140">
        <v>15.34</v>
      </c>
      <c r="I268" s="182"/>
      <c r="J268" s="141">
        <f>ROUND(I268*H268,2)</f>
        <v>0</v>
      </c>
      <c r="K268" s="138" t="s">
        <v>121</v>
      </c>
      <c r="L268" s="30"/>
      <c r="M268" s="142" t="s">
        <v>1</v>
      </c>
      <c r="N268" s="143" t="s">
        <v>35</v>
      </c>
      <c r="O268" s="144">
        <v>0.104</v>
      </c>
      <c r="P268" s="144">
        <f>O268*H268</f>
        <v>1.5953599999999999</v>
      </c>
      <c r="Q268" s="144">
        <v>0</v>
      </c>
      <c r="R268" s="144">
        <f>Q268*H268</f>
        <v>0</v>
      </c>
      <c r="S268" s="144">
        <v>1.6999999999999999E-3</v>
      </c>
      <c r="T268" s="145">
        <f>S268*H268</f>
        <v>2.6077999999999997E-2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46" t="s">
        <v>205</v>
      </c>
      <c r="AT268" s="146" t="s">
        <v>117</v>
      </c>
      <c r="AU268" s="146" t="s">
        <v>123</v>
      </c>
      <c r="AY268" s="17" t="s">
        <v>112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7" t="s">
        <v>75</v>
      </c>
      <c r="BK268" s="147">
        <f>ROUND(I268*H268,2)</f>
        <v>0</v>
      </c>
      <c r="BL268" s="17" t="s">
        <v>205</v>
      </c>
      <c r="BM268" s="146" t="s">
        <v>360</v>
      </c>
    </row>
    <row r="269" spans="1:65" s="13" customFormat="1">
      <c r="B269" s="148"/>
      <c r="D269" s="149" t="s">
        <v>125</v>
      </c>
      <c r="E269" s="150" t="s">
        <v>1</v>
      </c>
      <c r="F269" s="151" t="s">
        <v>361</v>
      </c>
      <c r="H269" s="150" t="s">
        <v>1</v>
      </c>
      <c r="L269" s="148"/>
      <c r="M269" s="152"/>
      <c r="N269" s="153"/>
      <c r="O269" s="153"/>
      <c r="P269" s="153"/>
      <c r="Q269" s="153"/>
      <c r="R269" s="153"/>
      <c r="S269" s="153"/>
      <c r="T269" s="154"/>
      <c r="AT269" s="150" t="s">
        <v>125</v>
      </c>
      <c r="AU269" s="150" t="s">
        <v>123</v>
      </c>
      <c r="AV269" s="13" t="s">
        <v>75</v>
      </c>
      <c r="AW269" s="13" t="s">
        <v>27</v>
      </c>
      <c r="AX269" s="13" t="s">
        <v>70</v>
      </c>
      <c r="AY269" s="150" t="s">
        <v>112</v>
      </c>
    </row>
    <row r="270" spans="1:65" s="14" customFormat="1">
      <c r="B270" s="155"/>
      <c r="D270" s="149" t="s">
        <v>125</v>
      </c>
      <c r="E270" s="156" t="s">
        <v>1</v>
      </c>
      <c r="F270" s="157" t="s">
        <v>237</v>
      </c>
      <c r="H270" s="158">
        <v>15.34</v>
      </c>
      <c r="L270" s="155"/>
      <c r="M270" s="159"/>
      <c r="N270" s="160"/>
      <c r="O270" s="160"/>
      <c r="P270" s="160"/>
      <c r="Q270" s="160"/>
      <c r="R270" s="160"/>
      <c r="S270" s="160"/>
      <c r="T270" s="161"/>
      <c r="AT270" s="156" t="s">
        <v>125</v>
      </c>
      <c r="AU270" s="156" t="s">
        <v>123</v>
      </c>
      <c r="AV270" s="14" t="s">
        <v>77</v>
      </c>
      <c r="AW270" s="14" t="s">
        <v>27</v>
      </c>
      <c r="AX270" s="14" t="s">
        <v>70</v>
      </c>
      <c r="AY270" s="156" t="s">
        <v>112</v>
      </c>
    </row>
    <row r="271" spans="1:65" s="15" customFormat="1">
      <c r="B271" s="162"/>
      <c r="D271" s="149" t="s">
        <v>125</v>
      </c>
      <c r="E271" s="163" t="s">
        <v>1</v>
      </c>
      <c r="F271" s="164" t="s">
        <v>128</v>
      </c>
      <c r="H271" s="165">
        <v>15.34</v>
      </c>
      <c r="L271" s="162"/>
      <c r="M271" s="166"/>
      <c r="N271" s="167"/>
      <c r="O271" s="167"/>
      <c r="P271" s="167"/>
      <c r="Q271" s="167"/>
      <c r="R271" s="167"/>
      <c r="S271" s="167"/>
      <c r="T271" s="168"/>
      <c r="AT271" s="163" t="s">
        <v>125</v>
      </c>
      <c r="AU271" s="163" t="s">
        <v>123</v>
      </c>
      <c r="AV271" s="15" t="s">
        <v>122</v>
      </c>
      <c r="AW271" s="15" t="s">
        <v>27</v>
      </c>
      <c r="AX271" s="15" t="s">
        <v>75</v>
      </c>
      <c r="AY271" s="163" t="s">
        <v>112</v>
      </c>
    </row>
    <row r="272" spans="1:65" s="2" customFormat="1" ht="16.5" customHeight="1">
      <c r="A272" s="29"/>
      <c r="B272" s="135"/>
      <c r="C272" s="136" t="s">
        <v>362</v>
      </c>
      <c r="D272" s="136" t="s">
        <v>117</v>
      </c>
      <c r="E272" s="137" t="s">
        <v>363</v>
      </c>
      <c r="F272" s="138" t="s">
        <v>364</v>
      </c>
      <c r="G272" s="139" t="s">
        <v>216</v>
      </c>
      <c r="H272" s="140">
        <v>15</v>
      </c>
      <c r="I272" s="182"/>
      <c r="J272" s="141">
        <f>ROUND(I272*H272,2)</f>
        <v>0</v>
      </c>
      <c r="K272" s="138" t="s">
        <v>121</v>
      </c>
      <c r="L272" s="30"/>
      <c r="M272" s="142" t="s">
        <v>1</v>
      </c>
      <c r="N272" s="143" t="s">
        <v>35</v>
      </c>
      <c r="O272" s="144">
        <v>0.17899999999999999</v>
      </c>
      <c r="P272" s="144">
        <f>O272*H272</f>
        <v>2.6850000000000001</v>
      </c>
      <c r="Q272" s="144">
        <v>0</v>
      </c>
      <c r="R272" s="144">
        <f>Q272*H272</f>
        <v>0</v>
      </c>
      <c r="S272" s="144">
        <v>1.75E-3</v>
      </c>
      <c r="T272" s="145">
        <f>S272*H272</f>
        <v>2.6249999999999999E-2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46" t="s">
        <v>205</v>
      </c>
      <c r="AT272" s="146" t="s">
        <v>117</v>
      </c>
      <c r="AU272" s="146" t="s">
        <v>123</v>
      </c>
      <c r="AY272" s="17" t="s">
        <v>112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7" t="s">
        <v>75</v>
      </c>
      <c r="BK272" s="147">
        <f>ROUND(I272*H272,2)</f>
        <v>0</v>
      </c>
      <c r="BL272" s="17" t="s">
        <v>205</v>
      </c>
      <c r="BM272" s="146" t="s">
        <v>365</v>
      </c>
    </row>
    <row r="273" spans="1:65" s="13" customFormat="1">
      <c r="B273" s="148"/>
      <c r="D273" s="149" t="s">
        <v>125</v>
      </c>
      <c r="E273" s="150" t="s">
        <v>1</v>
      </c>
      <c r="F273" s="151" t="s">
        <v>366</v>
      </c>
      <c r="H273" s="150" t="s">
        <v>1</v>
      </c>
      <c r="L273" s="148"/>
      <c r="M273" s="152"/>
      <c r="N273" s="153"/>
      <c r="O273" s="153"/>
      <c r="P273" s="153"/>
      <c r="Q273" s="153"/>
      <c r="R273" s="153"/>
      <c r="S273" s="153"/>
      <c r="T273" s="154"/>
      <c r="AT273" s="150" t="s">
        <v>125</v>
      </c>
      <c r="AU273" s="150" t="s">
        <v>123</v>
      </c>
      <c r="AV273" s="13" t="s">
        <v>75</v>
      </c>
      <c r="AW273" s="13" t="s">
        <v>27</v>
      </c>
      <c r="AX273" s="13" t="s">
        <v>70</v>
      </c>
      <c r="AY273" s="150" t="s">
        <v>112</v>
      </c>
    </row>
    <row r="274" spans="1:65" s="14" customFormat="1">
      <c r="B274" s="155"/>
      <c r="D274" s="149" t="s">
        <v>125</v>
      </c>
      <c r="E274" s="156" t="s">
        <v>1</v>
      </c>
      <c r="F274" s="157" t="s">
        <v>367</v>
      </c>
      <c r="H274" s="158">
        <v>15</v>
      </c>
      <c r="L274" s="155"/>
      <c r="M274" s="159"/>
      <c r="N274" s="160"/>
      <c r="O274" s="160"/>
      <c r="P274" s="160"/>
      <c r="Q274" s="160"/>
      <c r="R274" s="160"/>
      <c r="S274" s="160"/>
      <c r="T274" s="161"/>
      <c r="AT274" s="156" t="s">
        <v>125</v>
      </c>
      <c r="AU274" s="156" t="s">
        <v>123</v>
      </c>
      <c r="AV274" s="14" t="s">
        <v>77</v>
      </c>
      <c r="AW274" s="14" t="s">
        <v>27</v>
      </c>
      <c r="AX274" s="14" t="s">
        <v>70</v>
      </c>
      <c r="AY274" s="156" t="s">
        <v>112</v>
      </c>
    </row>
    <row r="275" spans="1:65" s="15" customFormat="1">
      <c r="B275" s="162"/>
      <c r="D275" s="149" t="s">
        <v>125</v>
      </c>
      <c r="E275" s="163" t="s">
        <v>1</v>
      </c>
      <c r="F275" s="164" t="s">
        <v>128</v>
      </c>
      <c r="H275" s="165">
        <v>15</v>
      </c>
      <c r="L275" s="162"/>
      <c r="M275" s="166"/>
      <c r="N275" s="167"/>
      <c r="O275" s="167"/>
      <c r="P275" s="167"/>
      <c r="Q275" s="167"/>
      <c r="R275" s="167"/>
      <c r="S275" s="167"/>
      <c r="T275" s="168"/>
      <c r="AT275" s="163" t="s">
        <v>125</v>
      </c>
      <c r="AU275" s="163" t="s">
        <v>123</v>
      </c>
      <c r="AV275" s="15" t="s">
        <v>122</v>
      </c>
      <c r="AW275" s="15" t="s">
        <v>27</v>
      </c>
      <c r="AX275" s="15" t="s">
        <v>75</v>
      </c>
      <c r="AY275" s="163" t="s">
        <v>112</v>
      </c>
    </row>
    <row r="276" spans="1:65" s="2" customFormat="1" ht="21.75" customHeight="1">
      <c r="A276" s="29"/>
      <c r="B276" s="135"/>
      <c r="C276" s="136" t="s">
        <v>368</v>
      </c>
      <c r="D276" s="136" t="s">
        <v>117</v>
      </c>
      <c r="E276" s="137" t="s">
        <v>369</v>
      </c>
      <c r="F276" s="138" t="s">
        <v>370</v>
      </c>
      <c r="G276" s="139" t="s">
        <v>246</v>
      </c>
      <c r="H276" s="140">
        <v>16</v>
      </c>
      <c r="I276" s="182"/>
      <c r="J276" s="141">
        <f>ROUND(I276*H276,2)</f>
        <v>0</v>
      </c>
      <c r="K276" s="138" t="s">
        <v>121</v>
      </c>
      <c r="L276" s="30"/>
      <c r="M276" s="142" t="s">
        <v>1</v>
      </c>
      <c r="N276" s="143" t="s">
        <v>35</v>
      </c>
      <c r="O276" s="144">
        <v>4.5999999999999999E-2</v>
      </c>
      <c r="P276" s="144">
        <f>O276*H276</f>
        <v>0.73599999999999999</v>
      </c>
      <c r="Q276" s="144">
        <v>0</v>
      </c>
      <c r="R276" s="144">
        <f>Q276*H276</f>
        <v>0</v>
      </c>
      <c r="S276" s="144">
        <v>2.2000000000000001E-4</v>
      </c>
      <c r="T276" s="145">
        <f>S276*H276</f>
        <v>3.5200000000000001E-3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6" t="s">
        <v>205</v>
      </c>
      <c r="AT276" s="146" t="s">
        <v>117</v>
      </c>
      <c r="AU276" s="146" t="s">
        <v>123</v>
      </c>
      <c r="AY276" s="17" t="s">
        <v>112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7" t="s">
        <v>75</v>
      </c>
      <c r="BK276" s="147">
        <f>ROUND(I276*H276,2)</f>
        <v>0</v>
      </c>
      <c r="BL276" s="17" t="s">
        <v>205</v>
      </c>
      <c r="BM276" s="146" t="s">
        <v>371</v>
      </c>
    </row>
    <row r="277" spans="1:65" s="13" customFormat="1">
      <c r="B277" s="148"/>
      <c r="D277" s="149" t="s">
        <v>125</v>
      </c>
      <c r="E277" s="150" t="s">
        <v>1</v>
      </c>
      <c r="F277" s="151" t="s">
        <v>372</v>
      </c>
      <c r="H277" s="150" t="s">
        <v>1</v>
      </c>
      <c r="L277" s="148"/>
      <c r="M277" s="152"/>
      <c r="N277" s="153"/>
      <c r="O277" s="153"/>
      <c r="P277" s="153"/>
      <c r="Q277" s="153"/>
      <c r="R277" s="153"/>
      <c r="S277" s="153"/>
      <c r="T277" s="154"/>
      <c r="AT277" s="150" t="s">
        <v>125</v>
      </c>
      <c r="AU277" s="150" t="s">
        <v>123</v>
      </c>
      <c r="AV277" s="13" t="s">
        <v>75</v>
      </c>
      <c r="AW277" s="13" t="s">
        <v>27</v>
      </c>
      <c r="AX277" s="13" t="s">
        <v>70</v>
      </c>
      <c r="AY277" s="150" t="s">
        <v>112</v>
      </c>
    </row>
    <row r="278" spans="1:65" s="14" customFormat="1">
      <c r="B278" s="155"/>
      <c r="D278" s="149" t="s">
        <v>125</v>
      </c>
      <c r="E278" s="156" t="s">
        <v>1</v>
      </c>
      <c r="F278" s="157" t="s">
        <v>373</v>
      </c>
      <c r="H278" s="158">
        <v>16</v>
      </c>
      <c r="L278" s="155"/>
      <c r="M278" s="159"/>
      <c r="N278" s="160"/>
      <c r="O278" s="160"/>
      <c r="P278" s="160"/>
      <c r="Q278" s="160"/>
      <c r="R278" s="160"/>
      <c r="S278" s="160"/>
      <c r="T278" s="161"/>
      <c r="AT278" s="156" t="s">
        <v>125</v>
      </c>
      <c r="AU278" s="156" t="s">
        <v>123</v>
      </c>
      <c r="AV278" s="14" t="s">
        <v>77</v>
      </c>
      <c r="AW278" s="14" t="s">
        <v>27</v>
      </c>
      <c r="AX278" s="14" t="s">
        <v>70</v>
      </c>
      <c r="AY278" s="156" t="s">
        <v>112</v>
      </c>
    </row>
    <row r="279" spans="1:65" s="15" customFormat="1">
      <c r="B279" s="162"/>
      <c r="D279" s="149" t="s">
        <v>125</v>
      </c>
      <c r="E279" s="163" t="s">
        <v>1</v>
      </c>
      <c r="F279" s="164" t="s">
        <v>128</v>
      </c>
      <c r="H279" s="165">
        <v>16</v>
      </c>
      <c r="L279" s="162"/>
      <c r="M279" s="166"/>
      <c r="N279" s="167"/>
      <c r="O279" s="167"/>
      <c r="P279" s="167"/>
      <c r="Q279" s="167"/>
      <c r="R279" s="167"/>
      <c r="S279" s="167"/>
      <c r="T279" s="168"/>
      <c r="AT279" s="163" t="s">
        <v>125</v>
      </c>
      <c r="AU279" s="163" t="s">
        <v>123</v>
      </c>
      <c r="AV279" s="15" t="s">
        <v>122</v>
      </c>
      <c r="AW279" s="15" t="s">
        <v>27</v>
      </c>
      <c r="AX279" s="15" t="s">
        <v>75</v>
      </c>
      <c r="AY279" s="163" t="s">
        <v>112</v>
      </c>
    </row>
    <row r="280" spans="1:65" s="2" customFormat="1" ht="16.5" customHeight="1">
      <c r="A280" s="29"/>
      <c r="B280" s="135"/>
      <c r="C280" s="136" t="s">
        <v>374</v>
      </c>
      <c r="D280" s="136" t="s">
        <v>117</v>
      </c>
      <c r="E280" s="137" t="s">
        <v>375</v>
      </c>
      <c r="F280" s="138" t="s">
        <v>376</v>
      </c>
      <c r="G280" s="139" t="s">
        <v>120</v>
      </c>
      <c r="H280" s="140">
        <v>1.2</v>
      </c>
      <c r="I280" s="182"/>
      <c r="J280" s="141">
        <f>ROUND(I280*H280,2)</f>
        <v>0</v>
      </c>
      <c r="K280" s="138" t="s">
        <v>121</v>
      </c>
      <c r="L280" s="30"/>
      <c r="M280" s="142" t="s">
        <v>1</v>
      </c>
      <c r="N280" s="143" t="s">
        <v>35</v>
      </c>
      <c r="O280" s="144">
        <v>0.57999999999999996</v>
      </c>
      <c r="P280" s="144">
        <f>O280*H280</f>
        <v>0.69599999999999995</v>
      </c>
      <c r="Q280" s="144">
        <v>0</v>
      </c>
      <c r="R280" s="144">
        <f>Q280*H280</f>
        <v>0</v>
      </c>
      <c r="S280" s="144">
        <v>5.8399999999999997E-3</v>
      </c>
      <c r="T280" s="145">
        <f>S280*H280</f>
        <v>7.0079999999999995E-3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46" t="s">
        <v>205</v>
      </c>
      <c r="AT280" s="146" t="s">
        <v>117</v>
      </c>
      <c r="AU280" s="146" t="s">
        <v>123</v>
      </c>
      <c r="AY280" s="17" t="s">
        <v>112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7" t="s">
        <v>75</v>
      </c>
      <c r="BK280" s="147">
        <f>ROUND(I280*H280,2)</f>
        <v>0</v>
      </c>
      <c r="BL280" s="17" t="s">
        <v>205</v>
      </c>
      <c r="BM280" s="146" t="s">
        <v>377</v>
      </c>
    </row>
    <row r="281" spans="1:65" s="13" customFormat="1">
      <c r="B281" s="148"/>
      <c r="D281" s="149" t="s">
        <v>125</v>
      </c>
      <c r="E281" s="150" t="s">
        <v>1</v>
      </c>
      <c r="F281" s="151" t="s">
        <v>378</v>
      </c>
      <c r="H281" s="150" t="s">
        <v>1</v>
      </c>
      <c r="L281" s="148"/>
      <c r="M281" s="152"/>
      <c r="N281" s="153"/>
      <c r="O281" s="153"/>
      <c r="P281" s="153"/>
      <c r="Q281" s="153"/>
      <c r="R281" s="153"/>
      <c r="S281" s="153"/>
      <c r="T281" s="154"/>
      <c r="AT281" s="150" t="s">
        <v>125</v>
      </c>
      <c r="AU281" s="150" t="s">
        <v>123</v>
      </c>
      <c r="AV281" s="13" t="s">
        <v>75</v>
      </c>
      <c r="AW281" s="13" t="s">
        <v>27</v>
      </c>
      <c r="AX281" s="13" t="s">
        <v>70</v>
      </c>
      <c r="AY281" s="150" t="s">
        <v>112</v>
      </c>
    </row>
    <row r="282" spans="1:65" s="14" customFormat="1">
      <c r="B282" s="155"/>
      <c r="D282" s="149" t="s">
        <v>125</v>
      </c>
      <c r="E282" s="156" t="s">
        <v>1</v>
      </c>
      <c r="F282" s="157" t="s">
        <v>379</v>
      </c>
      <c r="H282" s="158">
        <v>1.2</v>
      </c>
      <c r="L282" s="155"/>
      <c r="M282" s="159"/>
      <c r="N282" s="160"/>
      <c r="O282" s="160"/>
      <c r="P282" s="160"/>
      <c r="Q282" s="160"/>
      <c r="R282" s="160"/>
      <c r="S282" s="160"/>
      <c r="T282" s="161"/>
      <c r="AT282" s="156" t="s">
        <v>125</v>
      </c>
      <c r="AU282" s="156" t="s">
        <v>123</v>
      </c>
      <c r="AV282" s="14" t="s">
        <v>77</v>
      </c>
      <c r="AW282" s="14" t="s">
        <v>27</v>
      </c>
      <c r="AX282" s="14" t="s">
        <v>70</v>
      </c>
      <c r="AY282" s="156" t="s">
        <v>112</v>
      </c>
    </row>
    <row r="283" spans="1:65" s="15" customFormat="1">
      <c r="B283" s="162"/>
      <c r="D283" s="149" t="s">
        <v>125</v>
      </c>
      <c r="E283" s="163" t="s">
        <v>1</v>
      </c>
      <c r="F283" s="164" t="s">
        <v>128</v>
      </c>
      <c r="H283" s="165">
        <v>1.2</v>
      </c>
      <c r="L283" s="162"/>
      <c r="M283" s="166"/>
      <c r="N283" s="167"/>
      <c r="O283" s="167"/>
      <c r="P283" s="167"/>
      <c r="Q283" s="167"/>
      <c r="R283" s="167"/>
      <c r="S283" s="167"/>
      <c r="T283" s="168"/>
      <c r="AT283" s="163" t="s">
        <v>125</v>
      </c>
      <c r="AU283" s="163" t="s">
        <v>123</v>
      </c>
      <c r="AV283" s="15" t="s">
        <v>122</v>
      </c>
      <c r="AW283" s="15" t="s">
        <v>27</v>
      </c>
      <c r="AX283" s="15" t="s">
        <v>75</v>
      </c>
      <c r="AY283" s="163" t="s">
        <v>112</v>
      </c>
    </row>
    <row r="284" spans="1:65" s="2" customFormat="1" ht="16.5" customHeight="1">
      <c r="A284" s="29"/>
      <c r="B284" s="135"/>
      <c r="C284" s="136" t="s">
        <v>380</v>
      </c>
      <c r="D284" s="136" t="s">
        <v>117</v>
      </c>
      <c r="E284" s="137" t="s">
        <v>381</v>
      </c>
      <c r="F284" s="138" t="s">
        <v>382</v>
      </c>
      <c r="G284" s="139" t="s">
        <v>216</v>
      </c>
      <c r="H284" s="140">
        <v>19.3</v>
      </c>
      <c r="I284" s="182"/>
      <c r="J284" s="141">
        <f>ROUND(I284*H284,2)</f>
        <v>0</v>
      </c>
      <c r="K284" s="138" t="s">
        <v>121</v>
      </c>
      <c r="L284" s="30"/>
      <c r="M284" s="142" t="s">
        <v>1</v>
      </c>
      <c r="N284" s="143" t="s">
        <v>35</v>
      </c>
      <c r="O284" s="144">
        <v>0.189</v>
      </c>
      <c r="P284" s="144">
        <f>O284*H284</f>
        <v>3.6476999999999999</v>
      </c>
      <c r="Q284" s="144">
        <v>0</v>
      </c>
      <c r="R284" s="144">
        <f>Q284*H284</f>
        <v>0</v>
      </c>
      <c r="S284" s="144">
        <v>2.5999999999999999E-3</v>
      </c>
      <c r="T284" s="145">
        <f>S284*H284</f>
        <v>5.0180000000000002E-2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46" t="s">
        <v>205</v>
      </c>
      <c r="AT284" s="146" t="s">
        <v>117</v>
      </c>
      <c r="AU284" s="146" t="s">
        <v>123</v>
      </c>
      <c r="AY284" s="17" t="s">
        <v>112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7" t="s">
        <v>75</v>
      </c>
      <c r="BK284" s="147">
        <f>ROUND(I284*H284,2)</f>
        <v>0</v>
      </c>
      <c r="BL284" s="17" t="s">
        <v>205</v>
      </c>
      <c r="BM284" s="146" t="s">
        <v>383</v>
      </c>
    </row>
    <row r="285" spans="1:65" s="14" customFormat="1">
      <c r="B285" s="155"/>
      <c r="D285" s="149" t="s">
        <v>125</v>
      </c>
      <c r="E285" s="156" t="s">
        <v>1</v>
      </c>
      <c r="F285" s="157" t="s">
        <v>384</v>
      </c>
      <c r="H285" s="158">
        <v>19.3</v>
      </c>
      <c r="L285" s="155"/>
      <c r="M285" s="159"/>
      <c r="N285" s="160"/>
      <c r="O285" s="160"/>
      <c r="P285" s="160"/>
      <c r="Q285" s="160"/>
      <c r="R285" s="160"/>
      <c r="S285" s="160"/>
      <c r="T285" s="161"/>
      <c r="AT285" s="156" t="s">
        <v>125</v>
      </c>
      <c r="AU285" s="156" t="s">
        <v>123</v>
      </c>
      <c r="AV285" s="14" t="s">
        <v>77</v>
      </c>
      <c r="AW285" s="14" t="s">
        <v>27</v>
      </c>
      <c r="AX285" s="14" t="s">
        <v>75</v>
      </c>
      <c r="AY285" s="156" t="s">
        <v>112</v>
      </c>
    </row>
    <row r="286" spans="1:65" s="2" customFormat="1" ht="16.5" customHeight="1">
      <c r="A286" s="29"/>
      <c r="B286" s="135"/>
      <c r="C286" s="136" t="s">
        <v>385</v>
      </c>
      <c r="D286" s="136" t="s">
        <v>117</v>
      </c>
      <c r="E286" s="137" t="s">
        <v>386</v>
      </c>
      <c r="F286" s="138" t="s">
        <v>387</v>
      </c>
      <c r="G286" s="139" t="s">
        <v>246</v>
      </c>
      <c r="H286" s="140">
        <v>18</v>
      </c>
      <c r="I286" s="182"/>
      <c r="J286" s="141">
        <f>ROUND(I286*H286,2)</f>
        <v>0</v>
      </c>
      <c r="K286" s="138" t="s">
        <v>121</v>
      </c>
      <c r="L286" s="30"/>
      <c r="M286" s="142" t="s">
        <v>1</v>
      </c>
      <c r="N286" s="143" t="s">
        <v>35</v>
      </c>
      <c r="O286" s="144">
        <v>0.10100000000000001</v>
      </c>
      <c r="P286" s="144">
        <f>O286*H286</f>
        <v>1.8180000000000001</v>
      </c>
      <c r="Q286" s="144">
        <v>0</v>
      </c>
      <c r="R286" s="144">
        <f>Q286*H286</f>
        <v>0</v>
      </c>
      <c r="S286" s="144">
        <v>9.4000000000000004E-3</v>
      </c>
      <c r="T286" s="145">
        <f>S286*H286</f>
        <v>0.16920000000000002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46" t="s">
        <v>205</v>
      </c>
      <c r="AT286" s="146" t="s">
        <v>117</v>
      </c>
      <c r="AU286" s="146" t="s">
        <v>123</v>
      </c>
      <c r="AY286" s="17" t="s">
        <v>112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7" t="s">
        <v>75</v>
      </c>
      <c r="BK286" s="147">
        <f>ROUND(I286*H286,2)</f>
        <v>0</v>
      </c>
      <c r="BL286" s="17" t="s">
        <v>205</v>
      </c>
      <c r="BM286" s="146" t="s">
        <v>388</v>
      </c>
    </row>
    <row r="287" spans="1:65" s="2" customFormat="1" ht="16.5" customHeight="1">
      <c r="A287" s="29"/>
      <c r="B287" s="135"/>
      <c r="C287" s="136" t="s">
        <v>389</v>
      </c>
      <c r="D287" s="136" t="s">
        <v>117</v>
      </c>
      <c r="E287" s="137" t="s">
        <v>390</v>
      </c>
      <c r="F287" s="138" t="s">
        <v>391</v>
      </c>
      <c r="G287" s="139" t="s">
        <v>216</v>
      </c>
      <c r="H287" s="140">
        <v>8</v>
      </c>
      <c r="I287" s="182"/>
      <c r="J287" s="141">
        <f>ROUND(I287*H287,2)</f>
        <v>0</v>
      </c>
      <c r="K287" s="138" t="s">
        <v>121</v>
      </c>
      <c r="L287" s="30"/>
      <c r="M287" s="142" t="s">
        <v>1</v>
      </c>
      <c r="N287" s="143" t="s">
        <v>35</v>
      </c>
      <c r="O287" s="144">
        <v>0.14699999999999999</v>
      </c>
      <c r="P287" s="144">
        <f>O287*H287</f>
        <v>1.1759999999999999</v>
      </c>
      <c r="Q287" s="144">
        <v>0</v>
      </c>
      <c r="R287" s="144">
        <f>Q287*H287</f>
        <v>0</v>
      </c>
      <c r="S287" s="144">
        <v>3.9399999999999999E-3</v>
      </c>
      <c r="T287" s="145">
        <f>S287*H287</f>
        <v>3.1519999999999999E-2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46" t="s">
        <v>205</v>
      </c>
      <c r="AT287" s="146" t="s">
        <v>117</v>
      </c>
      <c r="AU287" s="146" t="s">
        <v>123</v>
      </c>
      <c r="AY287" s="17" t="s">
        <v>112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7" t="s">
        <v>75</v>
      </c>
      <c r="BK287" s="147">
        <f>ROUND(I287*H287,2)</f>
        <v>0</v>
      </c>
      <c r="BL287" s="17" t="s">
        <v>205</v>
      </c>
      <c r="BM287" s="146" t="s">
        <v>392</v>
      </c>
    </row>
    <row r="288" spans="1:65" s="2" customFormat="1" ht="24.2" customHeight="1">
      <c r="A288" s="29"/>
      <c r="B288" s="135"/>
      <c r="C288" s="136" t="s">
        <v>393</v>
      </c>
      <c r="D288" s="136" t="s">
        <v>117</v>
      </c>
      <c r="E288" s="137" t="s">
        <v>394</v>
      </c>
      <c r="F288" s="138" t="s">
        <v>395</v>
      </c>
      <c r="G288" s="139" t="s">
        <v>120</v>
      </c>
      <c r="H288" s="140">
        <v>12.5</v>
      </c>
      <c r="I288" s="182"/>
      <c r="J288" s="141">
        <f>ROUND(I288*H288,2)</f>
        <v>0</v>
      </c>
      <c r="K288" s="138" t="s">
        <v>121</v>
      </c>
      <c r="L288" s="30"/>
      <c r="M288" s="142" t="s">
        <v>1</v>
      </c>
      <c r="N288" s="143" t="s">
        <v>35</v>
      </c>
      <c r="O288" s="144">
        <v>1.325</v>
      </c>
      <c r="P288" s="144">
        <f>O288*H288</f>
        <v>16.5625</v>
      </c>
      <c r="Q288" s="144">
        <v>5.8799999999999998E-3</v>
      </c>
      <c r="R288" s="144">
        <f>Q288*H288</f>
        <v>7.3499999999999996E-2</v>
      </c>
      <c r="S288" s="144">
        <v>0</v>
      </c>
      <c r="T288" s="145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46" t="s">
        <v>205</v>
      </c>
      <c r="AT288" s="146" t="s">
        <v>117</v>
      </c>
      <c r="AU288" s="146" t="s">
        <v>123</v>
      </c>
      <c r="AY288" s="17" t="s">
        <v>112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7" t="s">
        <v>75</v>
      </c>
      <c r="BK288" s="147">
        <f>ROUND(I288*H288,2)</f>
        <v>0</v>
      </c>
      <c r="BL288" s="17" t="s">
        <v>205</v>
      </c>
      <c r="BM288" s="146" t="s">
        <v>396</v>
      </c>
    </row>
    <row r="289" spans="1:65" s="13" customFormat="1">
      <c r="B289" s="148"/>
      <c r="D289" s="149" t="s">
        <v>125</v>
      </c>
      <c r="E289" s="150" t="s">
        <v>1</v>
      </c>
      <c r="F289" s="151" t="s">
        <v>397</v>
      </c>
      <c r="H289" s="150" t="s">
        <v>1</v>
      </c>
      <c r="L289" s="148"/>
      <c r="M289" s="152"/>
      <c r="N289" s="153"/>
      <c r="O289" s="153"/>
      <c r="P289" s="153"/>
      <c r="Q289" s="153"/>
      <c r="R289" s="153"/>
      <c r="S289" s="153"/>
      <c r="T289" s="154"/>
      <c r="AT289" s="150" t="s">
        <v>125</v>
      </c>
      <c r="AU289" s="150" t="s">
        <v>123</v>
      </c>
      <c r="AV289" s="13" t="s">
        <v>75</v>
      </c>
      <c r="AW289" s="13" t="s">
        <v>27</v>
      </c>
      <c r="AX289" s="13" t="s">
        <v>70</v>
      </c>
      <c r="AY289" s="150" t="s">
        <v>112</v>
      </c>
    </row>
    <row r="290" spans="1:65" s="14" customFormat="1">
      <c r="B290" s="155"/>
      <c r="D290" s="149" t="s">
        <v>125</v>
      </c>
      <c r="E290" s="156" t="s">
        <v>1</v>
      </c>
      <c r="F290" s="157" t="s">
        <v>398</v>
      </c>
      <c r="H290" s="158">
        <v>12.5</v>
      </c>
      <c r="L290" s="155"/>
      <c r="M290" s="159"/>
      <c r="N290" s="160"/>
      <c r="O290" s="160"/>
      <c r="P290" s="160"/>
      <c r="Q290" s="160"/>
      <c r="R290" s="160"/>
      <c r="S290" s="160"/>
      <c r="T290" s="161"/>
      <c r="AT290" s="156" t="s">
        <v>125</v>
      </c>
      <c r="AU290" s="156" t="s">
        <v>123</v>
      </c>
      <c r="AV290" s="14" t="s">
        <v>77</v>
      </c>
      <c r="AW290" s="14" t="s">
        <v>27</v>
      </c>
      <c r="AX290" s="14" t="s">
        <v>70</v>
      </c>
      <c r="AY290" s="156" t="s">
        <v>112</v>
      </c>
    </row>
    <row r="291" spans="1:65" s="15" customFormat="1">
      <c r="B291" s="162"/>
      <c r="D291" s="149" t="s">
        <v>125</v>
      </c>
      <c r="E291" s="163" t="s">
        <v>1</v>
      </c>
      <c r="F291" s="164" t="s">
        <v>128</v>
      </c>
      <c r="H291" s="165">
        <v>12.5</v>
      </c>
      <c r="L291" s="162"/>
      <c r="M291" s="166"/>
      <c r="N291" s="167"/>
      <c r="O291" s="167"/>
      <c r="P291" s="167"/>
      <c r="Q291" s="167"/>
      <c r="R291" s="167"/>
      <c r="S291" s="167"/>
      <c r="T291" s="168"/>
      <c r="AT291" s="163" t="s">
        <v>125</v>
      </c>
      <c r="AU291" s="163" t="s">
        <v>123</v>
      </c>
      <c r="AV291" s="15" t="s">
        <v>122</v>
      </c>
      <c r="AW291" s="15" t="s">
        <v>27</v>
      </c>
      <c r="AX291" s="15" t="s">
        <v>75</v>
      </c>
      <c r="AY291" s="163" t="s">
        <v>112</v>
      </c>
    </row>
    <row r="292" spans="1:65" s="2" customFormat="1" ht="24.2" customHeight="1">
      <c r="A292" s="29"/>
      <c r="B292" s="135"/>
      <c r="C292" s="136" t="s">
        <v>399</v>
      </c>
      <c r="D292" s="136" t="s">
        <v>117</v>
      </c>
      <c r="E292" s="137" t="s">
        <v>400</v>
      </c>
      <c r="F292" s="138" t="s">
        <v>401</v>
      </c>
      <c r="G292" s="139" t="s">
        <v>216</v>
      </c>
      <c r="H292" s="140">
        <v>15</v>
      </c>
      <c r="I292" s="182"/>
      <c r="J292" s="141">
        <f>ROUND(I292*H292,2)</f>
        <v>0</v>
      </c>
      <c r="K292" s="138" t="s">
        <v>121</v>
      </c>
      <c r="L292" s="30"/>
      <c r="M292" s="142" t="s">
        <v>1</v>
      </c>
      <c r="N292" s="143" t="s">
        <v>35</v>
      </c>
      <c r="O292" s="144">
        <v>0.28299999999999997</v>
      </c>
      <c r="P292" s="144">
        <f>O292*H292</f>
        <v>4.2449999999999992</v>
      </c>
      <c r="Q292" s="144">
        <v>1.34E-3</v>
      </c>
      <c r="R292" s="144">
        <f>Q292*H292</f>
        <v>2.01E-2</v>
      </c>
      <c r="S292" s="144">
        <v>0</v>
      </c>
      <c r="T292" s="145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46" t="s">
        <v>205</v>
      </c>
      <c r="AT292" s="146" t="s">
        <v>117</v>
      </c>
      <c r="AU292" s="146" t="s">
        <v>123</v>
      </c>
      <c r="AY292" s="17" t="s">
        <v>112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7" t="s">
        <v>75</v>
      </c>
      <c r="BK292" s="147">
        <f>ROUND(I292*H292,2)</f>
        <v>0</v>
      </c>
      <c r="BL292" s="17" t="s">
        <v>205</v>
      </c>
      <c r="BM292" s="146" t="s">
        <v>402</v>
      </c>
    </row>
    <row r="293" spans="1:65" s="13" customFormat="1">
      <c r="B293" s="148"/>
      <c r="D293" s="149" t="s">
        <v>125</v>
      </c>
      <c r="E293" s="150" t="s">
        <v>1</v>
      </c>
      <c r="F293" s="151" t="s">
        <v>366</v>
      </c>
      <c r="H293" s="150" t="s">
        <v>1</v>
      </c>
      <c r="L293" s="148"/>
      <c r="M293" s="152"/>
      <c r="N293" s="153"/>
      <c r="O293" s="153"/>
      <c r="P293" s="153"/>
      <c r="Q293" s="153"/>
      <c r="R293" s="153"/>
      <c r="S293" s="153"/>
      <c r="T293" s="154"/>
      <c r="AT293" s="150" t="s">
        <v>125</v>
      </c>
      <c r="AU293" s="150" t="s">
        <v>123</v>
      </c>
      <c r="AV293" s="13" t="s">
        <v>75</v>
      </c>
      <c r="AW293" s="13" t="s">
        <v>27</v>
      </c>
      <c r="AX293" s="13" t="s">
        <v>70</v>
      </c>
      <c r="AY293" s="150" t="s">
        <v>112</v>
      </c>
    </row>
    <row r="294" spans="1:65" s="14" customFormat="1">
      <c r="B294" s="155"/>
      <c r="D294" s="149" t="s">
        <v>125</v>
      </c>
      <c r="E294" s="156" t="s">
        <v>1</v>
      </c>
      <c r="F294" s="157" t="s">
        <v>367</v>
      </c>
      <c r="H294" s="158">
        <v>15</v>
      </c>
      <c r="L294" s="155"/>
      <c r="M294" s="159"/>
      <c r="N294" s="160"/>
      <c r="O294" s="160"/>
      <c r="P294" s="160"/>
      <c r="Q294" s="160"/>
      <c r="R294" s="160"/>
      <c r="S294" s="160"/>
      <c r="T294" s="161"/>
      <c r="AT294" s="156" t="s">
        <v>125</v>
      </c>
      <c r="AU294" s="156" t="s">
        <v>123</v>
      </c>
      <c r="AV294" s="14" t="s">
        <v>77</v>
      </c>
      <c r="AW294" s="14" t="s">
        <v>27</v>
      </c>
      <c r="AX294" s="14" t="s">
        <v>70</v>
      </c>
      <c r="AY294" s="156" t="s">
        <v>112</v>
      </c>
    </row>
    <row r="295" spans="1:65" s="15" customFormat="1">
      <c r="B295" s="162"/>
      <c r="D295" s="149" t="s">
        <v>125</v>
      </c>
      <c r="E295" s="163" t="s">
        <v>1</v>
      </c>
      <c r="F295" s="164" t="s">
        <v>128</v>
      </c>
      <c r="H295" s="165">
        <v>15</v>
      </c>
      <c r="L295" s="162"/>
      <c r="M295" s="166"/>
      <c r="N295" s="167"/>
      <c r="O295" s="167"/>
      <c r="P295" s="167"/>
      <c r="Q295" s="167"/>
      <c r="R295" s="167"/>
      <c r="S295" s="167"/>
      <c r="T295" s="168"/>
      <c r="AT295" s="163" t="s">
        <v>125</v>
      </c>
      <c r="AU295" s="163" t="s">
        <v>123</v>
      </c>
      <c r="AV295" s="15" t="s">
        <v>122</v>
      </c>
      <c r="AW295" s="15" t="s">
        <v>27</v>
      </c>
      <c r="AX295" s="15" t="s">
        <v>75</v>
      </c>
      <c r="AY295" s="163" t="s">
        <v>112</v>
      </c>
    </row>
    <row r="296" spans="1:65" s="2" customFormat="1" ht="24.2" customHeight="1">
      <c r="A296" s="29"/>
      <c r="B296" s="135"/>
      <c r="C296" s="136" t="s">
        <v>403</v>
      </c>
      <c r="D296" s="136" t="s">
        <v>117</v>
      </c>
      <c r="E296" s="137" t="s">
        <v>404</v>
      </c>
      <c r="F296" s="138" t="s">
        <v>405</v>
      </c>
      <c r="G296" s="139" t="s">
        <v>216</v>
      </c>
      <c r="H296" s="140">
        <v>15.34</v>
      </c>
      <c r="I296" s="182"/>
      <c r="J296" s="141">
        <f>ROUND(I296*H296,2)</f>
        <v>0</v>
      </c>
      <c r="K296" s="138" t="s">
        <v>121</v>
      </c>
      <c r="L296" s="30"/>
      <c r="M296" s="142" t="s">
        <v>1</v>
      </c>
      <c r="N296" s="143" t="s">
        <v>35</v>
      </c>
      <c r="O296" s="144">
        <v>0.215</v>
      </c>
      <c r="P296" s="144">
        <f>O296*H296</f>
        <v>3.2980999999999998</v>
      </c>
      <c r="Q296" s="144">
        <v>1.3500000000000001E-3</v>
      </c>
      <c r="R296" s="144">
        <f>Q296*H296</f>
        <v>2.0709000000000002E-2</v>
      </c>
      <c r="S296" s="144">
        <v>0</v>
      </c>
      <c r="T296" s="145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46" t="s">
        <v>205</v>
      </c>
      <c r="AT296" s="146" t="s">
        <v>117</v>
      </c>
      <c r="AU296" s="146" t="s">
        <v>123</v>
      </c>
      <c r="AY296" s="17" t="s">
        <v>112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7" t="s">
        <v>75</v>
      </c>
      <c r="BK296" s="147">
        <f>ROUND(I296*H296,2)</f>
        <v>0</v>
      </c>
      <c r="BL296" s="17" t="s">
        <v>205</v>
      </c>
      <c r="BM296" s="146" t="s">
        <v>406</v>
      </c>
    </row>
    <row r="297" spans="1:65" s="13" customFormat="1">
      <c r="B297" s="148"/>
      <c r="D297" s="149" t="s">
        <v>125</v>
      </c>
      <c r="E297" s="150" t="s">
        <v>1</v>
      </c>
      <c r="F297" s="151" t="s">
        <v>407</v>
      </c>
      <c r="H297" s="150" t="s">
        <v>1</v>
      </c>
      <c r="L297" s="148"/>
      <c r="M297" s="152"/>
      <c r="N297" s="153"/>
      <c r="O297" s="153"/>
      <c r="P297" s="153"/>
      <c r="Q297" s="153"/>
      <c r="R297" s="153"/>
      <c r="S297" s="153"/>
      <c r="T297" s="154"/>
      <c r="AT297" s="150" t="s">
        <v>125</v>
      </c>
      <c r="AU297" s="150" t="s">
        <v>123</v>
      </c>
      <c r="AV297" s="13" t="s">
        <v>75</v>
      </c>
      <c r="AW297" s="13" t="s">
        <v>27</v>
      </c>
      <c r="AX297" s="13" t="s">
        <v>70</v>
      </c>
      <c r="AY297" s="150" t="s">
        <v>112</v>
      </c>
    </row>
    <row r="298" spans="1:65" s="14" customFormat="1">
      <c r="B298" s="155"/>
      <c r="D298" s="149" t="s">
        <v>125</v>
      </c>
      <c r="E298" s="156" t="s">
        <v>1</v>
      </c>
      <c r="F298" s="157" t="s">
        <v>237</v>
      </c>
      <c r="H298" s="158">
        <v>15.34</v>
      </c>
      <c r="L298" s="155"/>
      <c r="M298" s="159"/>
      <c r="N298" s="160"/>
      <c r="O298" s="160"/>
      <c r="P298" s="160"/>
      <c r="Q298" s="160"/>
      <c r="R298" s="160"/>
      <c r="S298" s="160"/>
      <c r="T298" s="161"/>
      <c r="AT298" s="156" t="s">
        <v>125</v>
      </c>
      <c r="AU298" s="156" t="s">
        <v>123</v>
      </c>
      <c r="AV298" s="14" t="s">
        <v>77</v>
      </c>
      <c r="AW298" s="14" t="s">
        <v>27</v>
      </c>
      <c r="AX298" s="14" t="s">
        <v>70</v>
      </c>
      <c r="AY298" s="156" t="s">
        <v>112</v>
      </c>
    </row>
    <row r="299" spans="1:65" s="15" customFormat="1">
      <c r="B299" s="162"/>
      <c r="D299" s="149" t="s">
        <v>125</v>
      </c>
      <c r="E299" s="163" t="s">
        <v>1</v>
      </c>
      <c r="F299" s="164" t="s">
        <v>128</v>
      </c>
      <c r="H299" s="165">
        <v>15.34</v>
      </c>
      <c r="L299" s="162"/>
      <c r="M299" s="166"/>
      <c r="N299" s="167"/>
      <c r="O299" s="167"/>
      <c r="P299" s="167"/>
      <c r="Q299" s="167"/>
      <c r="R299" s="167"/>
      <c r="S299" s="167"/>
      <c r="T299" s="168"/>
      <c r="AT299" s="163" t="s">
        <v>125</v>
      </c>
      <c r="AU299" s="163" t="s">
        <v>123</v>
      </c>
      <c r="AV299" s="15" t="s">
        <v>122</v>
      </c>
      <c r="AW299" s="15" t="s">
        <v>27</v>
      </c>
      <c r="AX299" s="15" t="s">
        <v>75</v>
      </c>
      <c r="AY299" s="163" t="s">
        <v>112</v>
      </c>
    </row>
    <row r="300" spans="1:65" s="2" customFormat="1" ht="21.75" customHeight="1">
      <c r="A300" s="29"/>
      <c r="B300" s="135"/>
      <c r="C300" s="136" t="s">
        <v>408</v>
      </c>
      <c r="D300" s="136" t="s">
        <v>117</v>
      </c>
      <c r="E300" s="137" t="s">
        <v>409</v>
      </c>
      <c r="F300" s="138" t="s">
        <v>410</v>
      </c>
      <c r="G300" s="139" t="s">
        <v>216</v>
      </c>
      <c r="H300" s="140">
        <v>20</v>
      </c>
      <c r="I300" s="182"/>
      <c r="J300" s="141">
        <f>ROUND(I300*H300,2)</f>
        <v>0</v>
      </c>
      <c r="K300" s="138" t="s">
        <v>121</v>
      </c>
      <c r="L300" s="30"/>
      <c r="M300" s="142" t="s">
        <v>1</v>
      </c>
      <c r="N300" s="143" t="s">
        <v>35</v>
      </c>
      <c r="O300" s="144">
        <v>0.26500000000000001</v>
      </c>
      <c r="P300" s="144">
        <f>O300*H300</f>
        <v>5.3000000000000007</v>
      </c>
      <c r="Q300" s="144">
        <v>3.2200000000000002E-3</v>
      </c>
      <c r="R300" s="144">
        <f>Q300*H300</f>
        <v>6.4399999999999999E-2</v>
      </c>
      <c r="S300" s="144">
        <v>0</v>
      </c>
      <c r="T300" s="145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46" t="s">
        <v>205</v>
      </c>
      <c r="AT300" s="146" t="s">
        <v>117</v>
      </c>
      <c r="AU300" s="146" t="s">
        <v>123</v>
      </c>
      <c r="AY300" s="17" t="s">
        <v>112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7" t="s">
        <v>75</v>
      </c>
      <c r="BK300" s="147">
        <f>ROUND(I300*H300,2)</f>
        <v>0</v>
      </c>
      <c r="BL300" s="17" t="s">
        <v>205</v>
      </c>
      <c r="BM300" s="146" t="s">
        <v>411</v>
      </c>
    </row>
    <row r="301" spans="1:65" s="14" customFormat="1">
      <c r="B301" s="155"/>
      <c r="D301" s="149" t="s">
        <v>125</v>
      </c>
      <c r="E301" s="156" t="s">
        <v>1</v>
      </c>
      <c r="F301" s="157" t="s">
        <v>412</v>
      </c>
      <c r="H301" s="158">
        <v>20</v>
      </c>
      <c r="L301" s="155"/>
      <c r="M301" s="159"/>
      <c r="N301" s="160"/>
      <c r="O301" s="160"/>
      <c r="P301" s="160"/>
      <c r="Q301" s="160"/>
      <c r="R301" s="160"/>
      <c r="S301" s="160"/>
      <c r="T301" s="161"/>
      <c r="AT301" s="156" t="s">
        <v>125</v>
      </c>
      <c r="AU301" s="156" t="s">
        <v>123</v>
      </c>
      <c r="AV301" s="14" t="s">
        <v>77</v>
      </c>
      <c r="AW301" s="14" t="s">
        <v>27</v>
      </c>
      <c r="AX301" s="14" t="s">
        <v>70</v>
      </c>
      <c r="AY301" s="156" t="s">
        <v>112</v>
      </c>
    </row>
    <row r="302" spans="1:65" s="13" customFormat="1">
      <c r="B302" s="148"/>
      <c r="D302" s="149" t="s">
        <v>125</v>
      </c>
      <c r="E302" s="150" t="s">
        <v>1</v>
      </c>
      <c r="F302" s="151" t="s">
        <v>413</v>
      </c>
      <c r="H302" s="150" t="s">
        <v>1</v>
      </c>
      <c r="L302" s="148"/>
      <c r="M302" s="152"/>
      <c r="N302" s="153"/>
      <c r="O302" s="153"/>
      <c r="P302" s="153"/>
      <c r="Q302" s="153"/>
      <c r="R302" s="153"/>
      <c r="S302" s="153"/>
      <c r="T302" s="154"/>
      <c r="AT302" s="150" t="s">
        <v>125</v>
      </c>
      <c r="AU302" s="150" t="s">
        <v>123</v>
      </c>
      <c r="AV302" s="13" t="s">
        <v>75</v>
      </c>
      <c r="AW302" s="13" t="s">
        <v>27</v>
      </c>
      <c r="AX302" s="13" t="s">
        <v>70</v>
      </c>
      <c r="AY302" s="150" t="s">
        <v>112</v>
      </c>
    </row>
    <row r="303" spans="1:65" s="13" customFormat="1">
      <c r="B303" s="148"/>
      <c r="D303" s="149" t="s">
        <v>125</v>
      </c>
      <c r="E303" s="150" t="s">
        <v>1</v>
      </c>
      <c r="F303" s="151" t="s">
        <v>414</v>
      </c>
      <c r="H303" s="150" t="s">
        <v>1</v>
      </c>
      <c r="L303" s="148"/>
      <c r="M303" s="152"/>
      <c r="N303" s="153"/>
      <c r="O303" s="153"/>
      <c r="P303" s="153"/>
      <c r="Q303" s="153"/>
      <c r="R303" s="153"/>
      <c r="S303" s="153"/>
      <c r="T303" s="154"/>
      <c r="AT303" s="150" t="s">
        <v>125</v>
      </c>
      <c r="AU303" s="150" t="s">
        <v>123</v>
      </c>
      <c r="AV303" s="13" t="s">
        <v>75</v>
      </c>
      <c r="AW303" s="13" t="s">
        <v>27</v>
      </c>
      <c r="AX303" s="13" t="s">
        <v>70</v>
      </c>
      <c r="AY303" s="150" t="s">
        <v>112</v>
      </c>
    </row>
    <row r="304" spans="1:65" s="13" customFormat="1">
      <c r="B304" s="148"/>
      <c r="D304" s="149" t="s">
        <v>125</v>
      </c>
      <c r="E304" s="150" t="s">
        <v>1</v>
      </c>
      <c r="F304" s="151" t="s">
        <v>415</v>
      </c>
      <c r="H304" s="150" t="s">
        <v>1</v>
      </c>
      <c r="L304" s="148"/>
      <c r="M304" s="152"/>
      <c r="N304" s="153"/>
      <c r="O304" s="153"/>
      <c r="P304" s="153"/>
      <c r="Q304" s="153"/>
      <c r="R304" s="153"/>
      <c r="S304" s="153"/>
      <c r="T304" s="154"/>
      <c r="AT304" s="150" t="s">
        <v>125</v>
      </c>
      <c r="AU304" s="150" t="s">
        <v>123</v>
      </c>
      <c r="AV304" s="13" t="s">
        <v>75</v>
      </c>
      <c r="AW304" s="13" t="s">
        <v>27</v>
      </c>
      <c r="AX304" s="13" t="s">
        <v>70</v>
      </c>
      <c r="AY304" s="150" t="s">
        <v>112</v>
      </c>
    </row>
    <row r="305" spans="1:65" s="13" customFormat="1">
      <c r="B305" s="148"/>
      <c r="D305" s="149" t="s">
        <v>125</v>
      </c>
      <c r="E305" s="150" t="s">
        <v>1</v>
      </c>
      <c r="F305" s="151" t="s">
        <v>416</v>
      </c>
      <c r="H305" s="150" t="s">
        <v>1</v>
      </c>
      <c r="L305" s="148"/>
      <c r="M305" s="152"/>
      <c r="N305" s="153"/>
      <c r="O305" s="153"/>
      <c r="P305" s="153"/>
      <c r="Q305" s="153"/>
      <c r="R305" s="153"/>
      <c r="S305" s="153"/>
      <c r="T305" s="154"/>
      <c r="AT305" s="150" t="s">
        <v>125</v>
      </c>
      <c r="AU305" s="150" t="s">
        <v>123</v>
      </c>
      <c r="AV305" s="13" t="s">
        <v>75</v>
      </c>
      <c r="AW305" s="13" t="s">
        <v>27</v>
      </c>
      <c r="AX305" s="13" t="s">
        <v>70</v>
      </c>
      <c r="AY305" s="150" t="s">
        <v>112</v>
      </c>
    </row>
    <row r="306" spans="1:65" s="15" customFormat="1">
      <c r="B306" s="162"/>
      <c r="D306" s="149" t="s">
        <v>125</v>
      </c>
      <c r="E306" s="163" t="s">
        <v>1</v>
      </c>
      <c r="F306" s="164" t="s">
        <v>128</v>
      </c>
      <c r="H306" s="165">
        <v>20</v>
      </c>
      <c r="L306" s="162"/>
      <c r="M306" s="166"/>
      <c r="N306" s="167"/>
      <c r="O306" s="167"/>
      <c r="P306" s="167"/>
      <c r="Q306" s="167"/>
      <c r="R306" s="167"/>
      <c r="S306" s="167"/>
      <c r="T306" s="168"/>
      <c r="AT306" s="163" t="s">
        <v>125</v>
      </c>
      <c r="AU306" s="163" t="s">
        <v>123</v>
      </c>
      <c r="AV306" s="15" t="s">
        <v>122</v>
      </c>
      <c r="AW306" s="15" t="s">
        <v>27</v>
      </c>
      <c r="AX306" s="15" t="s">
        <v>75</v>
      </c>
      <c r="AY306" s="163" t="s">
        <v>112</v>
      </c>
    </row>
    <row r="307" spans="1:65" s="2" customFormat="1" ht="24.2" customHeight="1">
      <c r="A307" s="29"/>
      <c r="B307" s="135"/>
      <c r="C307" s="136" t="s">
        <v>417</v>
      </c>
      <c r="D307" s="136" t="s">
        <v>117</v>
      </c>
      <c r="E307" s="137" t="s">
        <v>418</v>
      </c>
      <c r="F307" s="138" t="s">
        <v>419</v>
      </c>
      <c r="G307" s="139" t="s">
        <v>246</v>
      </c>
      <c r="H307" s="140">
        <v>2</v>
      </c>
      <c r="I307" s="182"/>
      <c r="J307" s="141">
        <f>ROUND(I307*H307,2)</f>
        <v>0</v>
      </c>
      <c r="K307" s="138" t="s">
        <v>121</v>
      </c>
      <c r="L307" s="30"/>
      <c r="M307" s="142" t="s">
        <v>1</v>
      </c>
      <c r="N307" s="143" t="s">
        <v>35</v>
      </c>
      <c r="O307" s="144">
        <v>0.4</v>
      </c>
      <c r="P307" s="144">
        <f>O307*H307</f>
        <v>0.8</v>
      </c>
      <c r="Q307" s="144">
        <v>3.1199999999999999E-3</v>
      </c>
      <c r="R307" s="144">
        <f>Q307*H307</f>
        <v>6.2399999999999999E-3</v>
      </c>
      <c r="S307" s="144">
        <v>0</v>
      </c>
      <c r="T307" s="145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46" t="s">
        <v>205</v>
      </c>
      <c r="AT307" s="146" t="s">
        <v>117</v>
      </c>
      <c r="AU307" s="146" t="s">
        <v>123</v>
      </c>
      <c r="AY307" s="17" t="s">
        <v>112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7" t="s">
        <v>75</v>
      </c>
      <c r="BK307" s="147">
        <f>ROUND(I307*H307,2)</f>
        <v>0</v>
      </c>
      <c r="BL307" s="17" t="s">
        <v>205</v>
      </c>
      <c r="BM307" s="146" t="s">
        <v>420</v>
      </c>
    </row>
    <row r="308" spans="1:65" s="2" customFormat="1" ht="24.2" customHeight="1">
      <c r="A308" s="29"/>
      <c r="B308" s="135"/>
      <c r="C308" s="136" t="s">
        <v>421</v>
      </c>
      <c r="D308" s="136" t="s">
        <v>117</v>
      </c>
      <c r="E308" s="137" t="s">
        <v>422</v>
      </c>
      <c r="F308" s="138" t="s">
        <v>423</v>
      </c>
      <c r="G308" s="139" t="s">
        <v>216</v>
      </c>
      <c r="H308" s="140">
        <v>8</v>
      </c>
      <c r="I308" s="182"/>
      <c r="J308" s="141">
        <f>ROUND(I308*H308,2)</f>
        <v>0</v>
      </c>
      <c r="K308" s="138" t="s">
        <v>121</v>
      </c>
      <c r="L308" s="30"/>
      <c r="M308" s="142" t="s">
        <v>1</v>
      </c>
      <c r="N308" s="143" t="s">
        <v>35</v>
      </c>
      <c r="O308" s="144">
        <v>0.33400000000000002</v>
      </c>
      <c r="P308" s="144">
        <f>O308*H308</f>
        <v>2.6720000000000002</v>
      </c>
      <c r="Q308" s="144">
        <v>2.8300000000000001E-3</v>
      </c>
      <c r="R308" s="144">
        <f>Q308*H308</f>
        <v>2.264E-2</v>
      </c>
      <c r="S308" s="144">
        <v>0</v>
      </c>
      <c r="T308" s="145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46" t="s">
        <v>205</v>
      </c>
      <c r="AT308" s="146" t="s">
        <v>117</v>
      </c>
      <c r="AU308" s="146" t="s">
        <v>123</v>
      </c>
      <c r="AY308" s="17" t="s">
        <v>112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7" t="s">
        <v>75</v>
      </c>
      <c r="BK308" s="147">
        <f>ROUND(I308*H308,2)</f>
        <v>0</v>
      </c>
      <c r="BL308" s="17" t="s">
        <v>205</v>
      </c>
      <c r="BM308" s="146" t="s">
        <v>424</v>
      </c>
    </row>
    <row r="309" spans="1:65" s="14" customFormat="1">
      <c r="B309" s="155"/>
      <c r="D309" s="149" t="s">
        <v>125</v>
      </c>
      <c r="E309" s="156" t="s">
        <v>1</v>
      </c>
      <c r="F309" s="157" t="s">
        <v>164</v>
      </c>
      <c r="H309" s="158">
        <v>8</v>
      </c>
      <c r="L309" s="155"/>
      <c r="M309" s="159"/>
      <c r="N309" s="160"/>
      <c r="O309" s="160"/>
      <c r="P309" s="160"/>
      <c r="Q309" s="160"/>
      <c r="R309" s="160"/>
      <c r="S309" s="160"/>
      <c r="T309" s="161"/>
      <c r="AT309" s="156" t="s">
        <v>125</v>
      </c>
      <c r="AU309" s="156" t="s">
        <v>123</v>
      </c>
      <c r="AV309" s="14" t="s">
        <v>77</v>
      </c>
      <c r="AW309" s="14" t="s">
        <v>27</v>
      </c>
      <c r="AX309" s="14" t="s">
        <v>70</v>
      </c>
      <c r="AY309" s="156" t="s">
        <v>112</v>
      </c>
    </row>
    <row r="310" spans="1:65" s="13" customFormat="1">
      <c r="B310" s="148"/>
      <c r="D310" s="149" t="s">
        <v>125</v>
      </c>
      <c r="E310" s="150" t="s">
        <v>1</v>
      </c>
      <c r="F310" s="151" t="s">
        <v>425</v>
      </c>
      <c r="H310" s="150" t="s">
        <v>1</v>
      </c>
      <c r="L310" s="148"/>
      <c r="M310" s="152"/>
      <c r="N310" s="153"/>
      <c r="O310" s="153"/>
      <c r="P310" s="153"/>
      <c r="Q310" s="153"/>
      <c r="R310" s="153"/>
      <c r="S310" s="153"/>
      <c r="T310" s="154"/>
      <c r="AT310" s="150" t="s">
        <v>125</v>
      </c>
      <c r="AU310" s="150" t="s">
        <v>123</v>
      </c>
      <c r="AV310" s="13" t="s">
        <v>75</v>
      </c>
      <c r="AW310" s="13" t="s">
        <v>27</v>
      </c>
      <c r="AX310" s="13" t="s">
        <v>70</v>
      </c>
      <c r="AY310" s="150" t="s">
        <v>112</v>
      </c>
    </row>
    <row r="311" spans="1:65" s="13" customFormat="1">
      <c r="B311" s="148"/>
      <c r="D311" s="149" t="s">
        <v>125</v>
      </c>
      <c r="E311" s="150" t="s">
        <v>1</v>
      </c>
      <c r="F311" s="151" t="s">
        <v>426</v>
      </c>
      <c r="H311" s="150" t="s">
        <v>1</v>
      </c>
      <c r="L311" s="148"/>
      <c r="M311" s="152"/>
      <c r="N311" s="153"/>
      <c r="O311" s="153"/>
      <c r="P311" s="153"/>
      <c r="Q311" s="153"/>
      <c r="R311" s="153"/>
      <c r="S311" s="153"/>
      <c r="T311" s="154"/>
      <c r="AT311" s="150" t="s">
        <v>125</v>
      </c>
      <c r="AU311" s="150" t="s">
        <v>123</v>
      </c>
      <c r="AV311" s="13" t="s">
        <v>75</v>
      </c>
      <c r="AW311" s="13" t="s">
        <v>27</v>
      </c>
      <c r="AX311" s="13" t="s">
        <v>70</v>
      </c>
      <c r="AY311" s="150" t="s">
        <v>112</v>
      </c>
    </row>
    <row r="312" spans="1:65" s="13" customFormat="1">
      <c r="B312" s="148"/>
      <c r="D312" s="149" t="s">
        <v>125</v>
      </c>
      <c r="E312" s="150" t="s">
        <v>1</v>
      </c>
      <c r="F312" s="151" t="s">
        <v>427</v>
      </c>
      <c r="H312" s="150" t="s">
        <v>1</v>
      </c>
      <c r="L312" s="148"/>
      <c r="M312" s="152"/>
      <c r="N312" s="153"/>
      <c r="O312" s="153"/>
      <c r="P312" s="153"/>
      <c r="Q312" s="153"/>
      <c r="R312" s="153"/>
      <c r="S312" s="153"/>
      <c r="T312" s="154"/>
      <c r="AT312" s="150" t="s">
        <v>125</v>
      </c>
      <c r="AU312" s="150" t="s">
        <v>123</v>
      </c>
      <c r="AV312" s="13" t="s">
        <v>75</v>
      </c>
      <c r="AW312" s="13" t="s">
        <v>27</v>
      </c>
      <c r="AX312" s="13" t="s">
        <v>70</v>
      </c>
      <c r="AY312" s="150" t="s">
        <v>112</v>
      </c>
    </row>
    <row r="313" spans="1:65" s="13" customFormat="1">
      <c r="B313" s="148"/>
      <c r="D313" s="149" t="s">
        <v>125</v>
      </c>
      <c r="E313" s="150" t="s">
        <v>1</v>
      </c>
      <c r="F313" s="151" t="s">
        <v>428</v>
      </c>
      <c r="H313" s="150" t="s">
        <v>1</v>
      </c>
      <c r="L313" s="148"/>
      <c r="M313" s="152"/>
      <c r="N313" s="153"/>
      <c r="O313" s="153"/>
      <c r="P313" s="153"/>
      <c r="Q313" s="153"/>
      <c r="R313" s="153"/>
      <c r="S313" s="153"/>
      <c r="T313" s="154"/>
      <c r="AT313" s="150" t="s">
        <v>125</v>
      </c>
      <c r="AU313" s="150" t="s">
        <v>123</v>
      </c>
      <c r="AV313" s="13" t="s">
        <v>75</v>
      </c>
      <c r="AW313" s="13" t="s">
        <v>27</v>
      </c>
      <c r="AX313" s="13" t="s">
        <v>70</v>
      </c>
      <c r="AY313" s="150" t="s">
        <v>112</v>
      </c>
    </row>
    <row r="314" spans="1:65" s="15" customFormat="1">
      <c r="B314" s="162"/>
      <c r="D314" s="149" t="s">
        <v>125</v>
      </c>
      <c r="E314" s="163" t="s">
        <v>1</v>
      </c>
      <c r="F314" s="164" t="s">
        <v>128</v>
      </c>
      <c r="H314" s="165">
        <v>8</v>
      </c>
      <c r="L314" s="162"/>
      <c r="M314" s="166"/>
      <c r="N314" s="167"/>
      <c r="O314" s="167"/>
      <c r="P314" s="167"/>
      <c r="Q314" s="167"/>
      <c r="R314" s="167"/>
      <c r="S314" s="167"/>
      <c r="T314" s="168"/>
      <c r="AT314" s="163" t="s">
        <v>125</v>
      </c>
      <c r="AU314" s="163" t="s">
        <v>123</v>
      </c>
      <c r="AV314" s="15" t="s">
        <v>122</v>
      </c>
      <c r="AW314" s="15" t="s">
        <v>27</v>
      </c>
      <c r="AX314" s="15" t="s">
        <v>75</v>
      </c>
      <c r="AY314" s="163" t="s">
        <v>112</v>
      </c>
    </row>
    <row r="315" spans="1:65" s="2" customFormat="1" ht="24.2" customHeight="1">
      <c r="A315" s="29"/>
      <c r="B315" s="135"/>
      <c r="C315" s="136" t="s">
        <v>429</v>
      </c>
      <c r="D315" s="136" t="s">
        <v>117</v>
      </c>
      <c r="E315" s="137" t="s">
        <v>430</v>
      </c>
      <c r="F315" s="138" t="s">
        <v>431</v>
      </c>
      <c r="G315" s="139" t="s">
        <v>184</v>
      </c>
      <c r="H315" s="140">
        <v>0.20799999999999999</v>
      </c>
      <c r="I315" s="182"/>
      <c r="J315" s="141">
        <f>ROUND(I315*H315,2)</f>
        <v>0</v>
      </c>
      <c r="K315" s="138" t="s">
        <v>121</v>
      </c>
      <c r="L315" s="30"/>
      <c r="M315" s="142" t="s">
        <v>1</v>
      </c>
      <c r="N315" s="143" t="s">
        <v>35</v>
      </c>
      <c r="O315" s="144">
        <v>2.8279999999999998</v>
      </c>
      <c r="P315" s="144">
        <f>O315*H315</f>
        <v>0.58822399999999997</v>
      </c>
      <c r="Q315" s="144">
        <v>0</v>
      </c>
      <c r="R315" s="144">
        <f>Q315*H315</f>
        <v>0</v>
      </c>
      <c r="S315" s="144">
        <v>0</v>
      </c>
      <c r="T315" s="145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46" t="s">
        <v>205</v>
      </c>
      <c r="AT315" s="146" t="s">
        <v>117</v>
      </c>
      <c r="AU315" s="146" t="s">
        <v>123</v>
      </c>
      <c r="AY315" s="17" t="s">
        <v>112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7" t="s">
        <v>75</v>
      </c>
      <c r="BK315" s="147">
        <f>ROUND(I315*H315,2)</f>
        <v>0</v>
      </c>
      <c r="BL315" s="17" t="s">
        <v>205</v>
      </c>
      <c r="BM315" s="146" t="s">
        <v>432</v>
      </c>
    </row>
    <row r="316" spans="1:65" s="12" customFormat="1" ht="20.85" customHeight="1">
      <c r="B316" s="123"/>
      <c r="D316" s="124" t="s">
        <v>69</v>
      </c>
      <c r="E316" s="133" t="s">
        <v>433</v>
      </c>
      <c r="F316" s="133" t="s">
        <v>434</v>
      </c>
      <c r="J316" s="134">
        <f>BK316</f>
        <v>0</v>
      </c>
      <c r="L316" s="123"/>
      <c r="M316" s="127"/>
      <c r="N316" s="128"/>
      <c r="O316" s="128"/>
      <c r="P316" s="129">
        <f>SUM(P317:P355)</f>
        <v>152.121624</v>
      </c>
      <c r="Q316" s="128"/>
      <c r="R316" s="129">
        <f>SUM(R317:R355)</f>
        <v>7.2755292800000007</v>
      </c>
      <c r="S316" s="128"/>
      <c r="T316" s="130">
        <f>SUM(T317:T355)</f>
        <v>0</v>
      </c>
      <c r="AR316" s="124" t="s">
        <v>77</v>
      </c>
      <c r="AT316" s="131" t="s">
        <v>69</v>
      </c>
      <c r="AU316" s="131" t="s">
        <v>77</v>
      </c>
      <c r="AY316" s="124" t="s">
        <v>112</v>
      </c>
      <c r="BK316" s="132">
        <f>SUM(BK317:BK355)</f>
        <v>0</v>
      </c>
    </row>
    <row r="317" spans="1:65" s="2" customFormat="1" ht="37.9" customHeight="1">
      <c r="A317" s="29"/>
      <c r="B317" s="135"/>
      <c r="C317" s="136" t="s">
        <v>435</v>
      </c>
      <c r="D317" s="136" t="s">
        <v>117</v>
      </c>
      <c r="E317" s="137" t="s">
        <v>436</v>
      </c>
      <c r="F317" s="138" t="s">
        <v>437</v>
      </c>
      <c r="G317" s="139" t="s">
        <v>120</v>
      </c>
      <c r="H317" s="140">
        <v>146.84200000000001</v>
      </c>
      <c r="I317" s="182"/>
      <c r="J317" s="141">
        <f>ROUND(I317*H317,2)</f>
        <v>0</v>
      </c>
      <c r="K317" s="138" t="s">
        <v>121</v>
      </c>
      <c r="L317" s="30"/>
      <c r="M317" s="142" t="s">
        <v>1</v>
      </c>
      <c r="N317" s="143" t="s">
        <v>35</v>
      </c>
      <c r="O317" s="144">
        <v>0.44</v>
      </c>
      <c r="P317" s="144">
        <f>O317*H317</f>
        <v>64.61048000000001</v>
      </c>
      <c r="Q317" s="144">
        <v>4.4740000000000002E-2</v>
      </c>
      <c r="R317" s="144">
        <f>Q317*H317</f>
        <v>6.5697110800000011</v>
      </c>
      <c r="S317" s="144">
        <v>0</v>
      </c>
      <c r="T317" s="145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46" t="s">
        <v>205</v>
      </c>
      <c r="AT317" s="146" t="s">
        <v>117</v>
      </c>
      <c r="AU317" s="146" t="s">
        <v>123</v>
      </c>
      <c r="AY317" s="17" t="s">
        <v>112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7" t="s">
        <v>75</v>
      </c>
      <c r="BK317" s="147">
        <f>ROUND(I317*H317,2)</f>
        <v>0</v>
      </c>
      <c r="BL317" s="17" t="s">
        <v>205</v>
      </c>
      <c r="BM317" s="146" t="s">
        <v>438</v>
      </c>
    </row>
    <row r="318" spans="1:65" s="14" customFormat="1">
      <c r="B318" s="155"/>
      <c r="D318" s="149" t="s">
        <v>125</v>
      </c>
      <c r="E318" s="156" t="s">
        <v>1</v>
      </c>
      <c r="F318" s="157" t="s">
        <v>231</v>
      </c>
      <c r="H318" s="158">
        <v>146.84200000000001</v>
      </c>
      <c r="L318" s="155"/>
      <c r="M318" s="159"/>
      <c r="N318" s="160"/>
      <c r="O318" s="160"/>
      <c r="P318" s="160"/>
      <c r="Q318" s="160"/>
      <c r="R318" s="160"/>
      <c r="S318" s="160"/>
      <c r="T318" s="161"/>
      <c r="AT318" s="156" t="s">
        <v>125</v>
      </c>
      <c r="AU318" s="156" t="s">
        <v>123</v>
      </c>
      <c r="AV318" s="14" t="s">
        <v>77</v>
      </c>
      <c r="AW318" s="14" t="s">
        <v>27</v>
      </c>
      <c r="AX318" s="14" t="s">
        <v>70</v>
      </c>
      <c r="AY318" s="156" t="s">
        <v>112</v>
      </c>
    </row>
    <row r="319" spans="1:65" s="13" customFormat="1" ht="22.5">
      <c r="B319" s="148"/>
      <c r="D319" s="149" t="s">
        <v>125</v>
      </c>
      <c r="E319" s="150" t="s">
        <v>1</v>
      </c>
      <c r="F319" s="151" t="s">
        <v>519</v>
      </c>
      <c r="H319" s="150" t="s">
        <v>1</v>
      </c>
      <c r="L319" s="148"/>
      <c r="M319" s="152"/>
      <c r="N319" s="153"/>
      <c r="O319" s="153"/>
      <c r="P319" s="153"/>
      <c r="Q319" s="153"/>
      <c r="R319" s="153"/>
      <c r="S319" s="153"/>
      <c r="T319" s="154"/>
      <c r="AT319" s="150" t="s">
        <v>125</v>
      </c>
      <c r="AU319" s="150" t="s">
        <v>123</v>
      </c>
      <c r="AV319" s="13" t="s">
        <v>75</v>
      </c>
      <c r="AW319" s="13" t="s">
        <v>27</v>
      </c>
      <c r="AX319" s="13" t="s">
        <v>70</v>
      </c>
      <c r="AY319" s="150" t="s">
        <v>112</v>
      </c>
    </row>
    <row r="320" spans="1:65" s="13" customFormat="1" ht="22.5">
      <c r="B320" s="148"/>
      <c r="D320" s="149" t="s">
        <v>125</v>
      </c>
      <c r="E320" s="150" t="s">
        <v>1</v>
      </c>
      <c r="F320" s="151" t="s">
        <v>517</v>
      </c>
      <c r="H320" s="150" t="s">
        <v>1</v>
      </c>
      <c r="L320" s="148"/>
      <c r="M320" s="152"/>
      <c r="N320" s="153"/>
      <c r="O320" s="153"/>
      <c r="P320" s="153"/>
      <c r="Q320" s="153"/>
      <c r="R320" s="153"/>
      <c r="S320" s="153"/>
      <c r="T320" s="154"/>
      <c r="AT320" s="150" t="s">
        <v>125</v>
      </c>
      <c r="AU320" s="150" t="s">
        <v>123</v>
      </c>
      <c r="AV320" s="13" t="s">
        <v>75</v>
      </c>
      <c r="AW320" s="13" t="s">
        <v>27</v>
      </c>
      <c r="AX320" s="13" t="s">
        <v>70</v>
      </c>
      <c r="AY320" s="150" t="s">
        <v>112</v>
      </c>
    </row>
    <row r="321" spans="1:65" s="13" customFormat="1">
      <c r="B321" s="148"/>
      <c r="D321" s="149" t="s">
        <v>125</v>
      </c>
      <c r="E321" s="150" t="s">
        <v>1</v>
      </c>
      <c r="F321" s="151" t="s">
        <v>516</v>
      </c>
      <c r="H321" s="150" t="s">
        <v>1</v>
      </c>
      <c r="L321" s="148"/>
      <c r="M321" s="152"/>
      <c r="N321" s="153"/>
      <c r="O321" s="153"/>
      <c r="P321" s="153"/>
      <c r="Q321" s="153"/>
      <c r="R321" s="153"/>
      <c r="S321" s="153"/>
      <c r="T321" s="154"/>
      <c r="AT321" s="150" t="s">
        <v>125</v>
      </c>
      <c r="AU321" s="150" t="s">
        <v>123</v>
      </c>
      <c r="AV321" s="13" t="s">
        <v>75</v>
      </c>
      <c r="AW321" s="13" t="s">
        <v>27</v>
      </c>
      <c r="AX321" s="13" t="s">
        <v>70</v>
      </c>
      <c r="AY321" s="150" t="s">
        <v>112</v>
      </c>
    </row>
    <row r="322" spans="1:65" s="13" customFormat="1">
      <c r="B322" s="148"/>
      <c r="D322" s="149" t="s">
        <v>125</v>
      </c>
      <c r="E322" s="150" t="s">
        <v>1</v>
      </c>
      <c r="F322" s="151" t="s">
        <v>439</v>
      </c>
      <c r="H322" s="150" t="s">
        <v>1</v>
      </c>
      <c r="L322" s="148"/>
      <c r="M322" s="152"/>
      <c r="N322" s="153"/>
      <c r="O322" s="153"/>
      <c r="P322" s="153"/>
      <c r="Q322" s="153"/>
      <c r="R322" s="153"/>
      <c r="S322" s="153"/>
      <c r="T322" s="154"/>
      <c r="AT322" s="150" t="s">
        <v>125</v>
      </c>
      <c r="AU322" s="150" t="s">
        <v>123</v>
      </c>
      <c r="AV322" s="13" t="s">
        <v>75</v>
      </c>
      <c r="AW322" s="13" t="s">
        <v>27</v>
      </c>
      <c r="AX322" s="13" t="s">
        <v>70</v>
      </c>
      <c r="AY322" s="150" t="s">
        <v>112</v>
      </c>
    </row>
    <row r="323" spans="1:65" s="13" customFormat="1">
      <c r="B323" s="148"/>
      <c r="D323" s="149" t="s">
        <v>125</v>
      </c>
      <c r="E323" s="150" t="s">
        <v>1</v>
      </c>
      <c r="F323" s="151" t="s">
        <v>515</v>
      </c>
      <c r="H323" s="150" t="s">
        <v>1</v>
      </c>
      <c r="L323" s="148"/>
      <c r="M323" s="152"/>
      <c r="N323" s="153"/>
      <c r="O323" s="153"/>
      <c r="P323" s="153"/>
      <c r="Q323" s="153"/>
      <c r="R323" s="153"/>
      <c r="S323" s="153"/>
      <c r="T323" s="154"/>
      <c r="AT323" s="150" t="s">
        <v>125</v>
      </c>
      <c r="AU323" s="150" t="s">
        <v>123</v>
      </c>
      <c r="AV323" s="13" t="s">
        <v>75</v>
      </c>
      <c r="AW323" s="13" t="s">
        <v>27</v>
      </c>
      <c r="AX323" s="13" t="s">
        <v>70</v>
      </c>
      <c r="AY323" s="150" t="s">
        <v>112</v>
      </c>
    </row>
    <row r="324" spans="1:65" s="15" customFormat="1">
      <c r="B324" s="162"/>
      <c r="D324" s="149" t="s">
        <v>125</v>
      </c>
      <c r="E324" s="163" t="s">
        <v>1</v>
      </c>
      <c r="F324" s="164" t="s">
        <v>128</v>
      </c>
      <c r="H324" s="165">
        <v>146.84200000000001</v>
      </c>
      <c r="L324" s="162"/>
      <c r="M324" s="166"/>
      <c r="N324" s="167"/>
      <c r="O324" s="167"/>
      <c r="P324" s="167"/>
      <c r="Q324" s="167"/>
      <c r="R324" s="167"/>
      <c r="S324" s="167"/>
      <c r="T324" s="168"/>
      <c r="AT324" s="163" t="s">
        <v>125</v>
      </c>
      <c r="AU324" s="163" t="s">
        <v>123</v>
      </c>
      <c r="AV324" s="15" t="s">
        <v>122</v>
      </c>
      <c r="AW324" s="15" t="s">
        <v>27</v>
      </c>
      <c r="AX324" s="15" t="s">
        <v>75</v>
      </c>
      <c r="AY324" s="163" t="s">
        <v>112</v>
      </c>
    </row>
    <row r="325" spans="1:65" s="2" customFormat="1" ht="24.2" customHeight="1">
      <c r="A325" s="29"/>
      <c r="B325" s="135"/>
      <c r="C325" s="136" t="s">
        <v>440</v>
      </c>
      <c r="D325" s="136" t="s">
        <v>117</v>
      </c>
      <c r="E325" s="137" t="s">
        <v>441</v>
      </c>
      <c r="F325" s="138" t="s">
        <v>442</v>
      </c>
      <c r="G325" s="139" t="s">
        <v>216</v>
      </c>
      <c r="H325" s="140">
        <v>20</v>
      </c>
      <c r="I325" s="182"/>
      <c r="J325" s="141">
        <f>ROUND(I325*H325,2)</f>
        <v>0</v>
      </c>
      <c r="K325" s="138" t="s">
        <v>121</v>
      </c>
      <c r="L325" s="30"/>
      <c r="M325" s="142" t="s">
        <v>1</v>
      </c>
      <c r="N325" s="143" t="s">
        <v>35</v>
      </c>
      <c r="O325" s="144">
        <v>0.108</v>
      </c>
      <c r="P325" s="144">
        <f>O325*H325</f>
        <v>2.16</v>
      </c>
      <c r="Q325" s="144">
        <v>2.0000000000000001E-4</v>
      </c>
      <c r="R325" s="144">
        <f>Q325*H325</f>
        <v>4.0000000000000001E-3</v>
      </c>
      <c r="S325" s="144">
        <v>0</v>
      </c>
      <c r="T325" s="145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46" t="s">
        <v>205</v>
      </c>
      <c r="AT325" s="146" t="s">
        <v>117</v>
      </c>
      <c r="AU325" s="146" t="s">
        <v>123</v>
      </c>
      <c r="AY325" s="17" t="s">
        <v>112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7" t="s">
        <v>75</v>
      </c>
      <c r="BK325" s="147">
        <f>ROUND(I325*H325,2)</f>
        <v>0</v>
      </c>
      <c r="BL325" s="17" t="s">
        <v>205</v>
      </c>
      <c r="BM325" s="146" t="s">
        <v>443</v>
      </c>
    </row>
    <row r="326" spans="1:65" s="14" customFormat="1">
      <c r="B326" s="155"/>
      <c r="D326" s="149" t="s">
        <v>125</v>
      </c>
      <c r="E326" s="156" t="s">
        <v>1</v>
      </c>
      <c r="F326" s="157" t="s">
        <v>232</v>
      </c>
      <c r="H326" s="158">
        <v>20</v>
      </c>
      <c r="L326" s="155"/>
      <c r="M326" s="159"/>
      <c r="N326" s="160"/>
      <c r="O326" s="160"/>
      <c r="P326" s="160"/>
      <c r="Q326" s="160"/>
      <c r="R326" s="160"/>
      <c r="S326" s="160"/>
      <c r="T326" s="161"/>
      <c r="AT326" s="156" t="s">
        <v>125</v>
      </c>
      <c r="AU326" s="156" t="s">
        <v>123</v>
      </c>
      <c r="AV326" s="14" t="s">
        <v>77</v>
      </c>
      <c r="AW326" s="14" t="s">
        <v>27</v>
      </c>
      <c r="AX326" s="14" t="s">
        <v>70</v>
      </c>
      <c r="AY326" s="156" t="s">
        <v>112</v>
      </c>
    </row>
    <row r="327" spans="1:65" s="13" customFormat="1" ht="22.5">
      <c r="B327" s="148"/>
      <c r="D327" s="149" t="s">
        <v>125</v>
      </c>
      <c r="E327" s="150" t="s">
        <v>1</v>
      </c>
      <c r="F327" s="151" t="s">
        <v>444</v>
      </c>
      <c r="H327" s="150" t="s">
        <v>1</v>
      </c>
      <c r="L327" s="148"/>
      <c r="M327" s="152"/>
      <c r="N327" s="153"/>
      <c r="O327" s="153"/>
      <c r="P327" s="153"/>
      <c r="Q327" s="153"/>
      <c r="R327" s="153"/>
      <c r="S327" s="153"/>
      <c r="T327" s="154"/>
      <c r="AT327" s="150" t="s">
        <v>125</v>
      </c>
      <c r="AU327" s="150" t="s">
        <v>123</v>
      </c>
      <c r="AV327" s="13" t="s">
        <v>75</v>
      </c>
      <c r="AW327" s="13" t="s">
        <v>27</v>
      </c>
      <c r="AX327" s="13" t="s">
        <v>70</v>
      </c>
      <c r="AY327" s="150" t="s">
        <v>112</v>
      </c>
    </row>
    <row r="328" spans="1:65" s="15" customFormat="1">
      <c r="B328" s="162"/>
      <c r="D328" s="149" t="s">
        <v>125</v>
      </c>
      <c r="E328" s="163" t="s">
        <v>1</v>
      </c>
      <c r="F328" s="164" t="s">
        <v>128</v>
      </c>
      <c r="H328" s="165">
        <v>20</v>
      </c>
      <c r="L328" s="162"/>
      <c r="M328" s="166"/>
      <c r="N328" s="167"/>
      <c r="O328" s="167"/>
      <c r="P328" s="167"/>
      <c r="Q328" s="167"/>
      <c r="R328" s="167"/>
      <c r="S328" s="167"/>
      <c r="T328" s="168"/>
      <c r="AT328" s="163" t="s">
        <v>125</v>
      </c>
      <c r="AU328" s="163" t="s">
        <v>123</v>
      </c>
      <c r="AV328" s="15" t="s">
        <v>122</v>
      </c>
      <c r="AW328" s="15" t="s">
        <v>27</v>
      </c>
      <c r="AX328" s="15" t="s">
        <v>75</v>
      </c>
      <c r="AY328" s="163" t="s">
        <v>112</v>
      </c>
    </row>
    <row r="329" spans="1:65" s="2" customFormat="1" ht="24.2" customHeight="1">
      <c r="A329" s="29"/>
      <c r="B329" s="135"/>
      <c r="C329" s="136" t="s">
        <v>445</v>
      </c>
      <c r="D329" s="136" t="s">
        <v>117</v>
      </c>
      <c r="E329" s="137" t="s">
        <v>446</v>
      </c>
      <c r="F329" s="138" t="s">
        <v>447</v>
      </c>
      <c r="G329" s="139" t="s">
        <v>216</v>
      </c>
      <c r="H329" s="140">
        <v>20</v>
      </c>
      <c r="I329" s="182"/>
      <c r="J329" s="141">
        <f>ROUND(I329*H329,2)</f>
        <v>0</v>
      </c>
      <c r="K329" s="138" t="s">
        <v>121</v>
      </c>
      <c r="L329" s="30"/>
      <c r="M329" s="142" t="s">
        <v>1</v>
      </c>
      <c r="N329" s="143" t="s">
        <v>35</v>
      </c>
      <c r="O329" s="144">
        <v>0.126</v>
      </c>
      <c r="P329" s="144">
        <f>O329*H329</f>
        <v>2.52</v>
      </c>
      <c r="Q329" s="144">
        <v>2.0000000000000001E-4</v>
      </c>
      <c r="R329" s="144">
        <f>Q329*H329</f>
        <v>4.0000000000000001E-3</v>
      </c>
      <c r="S329" s="144">
        <v>0</v>
      </c>
      <c r="T329" s="145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46" t="s">
        <v>205</v>
      </c>
      <c r="AT329" s="146" t="s">
        <v>117</v>
      </c>
      <c r="AU329" s="146" t="s">
        <v>123</v>
      </c>
      <c r="AY329" s="17" t="s">
        <v>112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7" t="s">
        <v>75</v>
      </c>
      <c r="BK329" s="147">
        <f>ROUND(I329*H329,2)</f>
        <v>0</v>
      </c>
      <c r="BL329" s="17" t="s">
        <v>205</v>
      </c>
      <c r="BM329" s="146" t="s">
        <v>448</v>
      </c>
    </row>
    <row r="330" spans="1:65" s="14" customFormat="1">
      <c r="B330" s="155"/>
      <c r="D330" s="149" t="s">
        <v>125</v>
      </c>
      <c r="E330" s="156" t="s">
        <v>1</v>
      </c>
      <c r="F330" s="157" t="s">
        <v>232</v>
      </c>
      <c r="H330" s="158">
        <v>20</v>
      </c>
      <c r="L330" s="155"/>
      <c r="M330" s="159"/>
      <c r="N330" s="160"/>
      <c r="O330" s="160"/>
      <c r="P330" s="160"/>
      <c r="Q330" s="160"/>
      <c r="R330" s="160"/>
      <c r="S330" s="160"/>
      <c r="T330" s="161"/>
      <c r="AT330" s="156" t="s">
        <v>125</v>
      </c>
      <c r="AU330" s="156" t="s">
        <v>123</v>
      </c>
      <c r="AV330" s="14" t="s">
        <v>77</v>
      </c>
      <c r="AW330" s="14" t="s">
        <v>27</v>
      </c>
      <c r="AX330" s="14" t="s">
        <v>70</v>
      </c>
      <c r="AY330" s="156" t="s">
        <v>112</v>
      </c>
    </row>
    <row r="331" spans="1:65" s="13" customFormat="1" ht="22.5">
      <c r="B331" s="148"/>
      <c r="D331" s="149" t="s">
        <v>125</v>
      </c>
      <c r="E331" s="150" t="s">
        <v>1</v>
      </c>
      <c r="F331" s="151" t="s">
        <v>449</v>
      </c>
      <c r="H331" s="150" t="s">
        <v>1</v>
      </c>
      <c r="L331" s="148"/>
      <c r="M331" s="152"/>
      <c r="N331" s="153"/>
      <c r="O331" s="153"/>
      <c r="P331" s="153"/>
      <c r="Q331" s="153"/>
      <c r="R331" s="153"/>
      <c r="S331" s="153"/>
      <c r="T331" s="154"/>
      <c r="AT331" s="150" t="s">
        <v>125</v>
      </c>
      <c r="AU331" s="150" t="s">
        <v>123</v>
      </c>
      <c r="AV331" s="13" t="s">
        <v>75</v>
      </c>
      <c r="AW331" s="13" t="s">
        <v>27</v>
      </c>
      <c r="AX331" s="13" t="s">
        <v>70</v>
      </c>
      <c r="AY331" s="150" t="s">
        <v>112</v>
      </c>
    </row>
    <row r="332" spans="1:65" s="15" customFormat="1">
      <c r="B332" s="162"/>
      <c r="D332" s="149" t="s">
        <v>125</v>
      </c>
      <c r="E332" s="163" t="s">
        <v>1</v>
      </c>
      <c r="F332" s="164" t="s">
        <v>128</v>
      </c>
      <c r="H332" s="165">
        <v>20</v>
      </c>
      <c r="L332" s="162"/>
      <c r="M332" s="166"/>
      <c r="N332" s="167"/>
      <c r="O332" s="167"/>
      <c r="P332" s="167"/>
      <c r="Q332" s="167"/>
      <c r="R332" s="167"/>
      <c r="S332" s="167"/>
      <c r="T332" s="168"/>
      <c r="AT332" s="163" t="s">
        <v>125</v>
      </c>
      <c r="AU332" s="163" t="s">
        <v>123</v>
      </c>
      <c r="AV332" s="15" t="s">
        <v>122</v>
      </c>
      <c r="AW332" s="15" t="s">
        <v>27</v>
      </c>
      <c r="AX332" s="15" t="s">
        <v>75</v>
      </c>
      <c r="AY332" s="163" t="s">
        <v>112</v>
      </c>
    </row>
    <row r="333" spans="1:65" s="2" customFormat="1" ht="24.2" customHeight="1">
      <c r="A333" s="29"/>
      <c r="B333" s="135"/>
      <c r="C333" s="136" t="s">
        <v>450</v>
      </c>
      <c r="D333" s="136" t="s">
        <v>117</v>
      </c>
      <c r="E333" s="137" t="s">
        <v>451</v>
      </c>
      <c r="F333" s="138" t="s">
        <v>452</v>
      </c>
      <c r="G333" s="139" t="s">
        <v>216</v>
      </c>
      <c r="H333" s="140">
        <v>10</v>
      </c>
      <c r="I333" s="182"/>
      <c r="J333" s="141">
        <f>ROUND(I333*H333,2)</f>
        <v>0</v>
      </c>
      <c r="K333" s="138" t="s">
        <v>121</v>
      </c>
      <c r="L333" s="30"/>
      <c r="M333" s="142" t="s">
        <v>1</v>
      </c>
      <c r="N333" s="143" t="s">
        <v>35</v>
      </c>
      <c r="O333" s="144">
        <v>0.126</v>
      </c>
      <c r="P333" s="144">
        <f>O333*H333</f>
        <v>1.26</v>
      </c>
      <c r="Q333" s="144">
        <v>2.7E-4</v>
      </c>
      <c r="R333" s="144">
        <f>Q333*H333</f>
        <v>2.7000000000000001E-3</v>
      </c>
      <c r="S333" s="144">
        <v>0</v>
      </c>
      <c r="T333" s="145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46" t="s">
        <v>205</v>
      </c>
      <c r="AT333" s="146" t="s">
        <v>117</v>
      </c>
      <c r="AU333" s="146" t="s">
        <v>123</v>
      </c>
      <c r="AY333" s="17" t="s">
        <v>112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7" t="s">
        <v>75</v>
      </c>
      <c r="BK333" s="147">
        <f>ROUND(I333*H333,2)</f>
        <v>0</v>
      </c>
      <c r="BL333" s="17" t="s">
        <v>205</v>
      </c>
      <c r="BM333" s="146" t="s">
        <v>453</v>
      </c>
    </row>
    <row r="334" spans="1:65" s="14" customFormat="1">
      <c r="B334" s="155"/>
      <c r="D334" s="149" t="s">
        <v>125</v>
      </c>
      <c r="E334" s="156" t="s">
        <v>1</v>
      </c>
      <c r="F334" s="157" t="s">
        <v>175</v>
      </c>
      <c r="H334" s="158">
        <v>10</v>
      </c>
      <c r="L334" s="155"/>
      <c r="M334" s="159"/>
      <c r="N334" s="160"/>
      <c r="O334" s="160"/>
      <c r="P334" s="160"/>
      <c r="Q334" s="160"/>
      <c r="R334" s="160"/>
      <c r="S334" s="160"/>
      <c r="T334" s="161"/>
      <c r="AT334" s="156" t="s">
        <v>125</v>
      </c>
      <c r="AU334" s="156" t="s">
        <v>123</v>
      </c>
      <c r="AV334" s="14" t="s">
        <v>77</v>
      </c>
      <c r="AW334" s="14" t="s">
        <v>27</v>
      </c>
      <c r="AX334" s="14" t="s">
        <v>70</v>
      </c>
      <c r="AY334" s="156" t="s">
        <v>112</v>
      </c>
    </row>
    <row r="335" spans="1:65" s="13" customFormat="1">
      <c r="B335" s="148"/>
      <c r="D335" s="149" t="s">
        <v>125</v>
      </c>
      <c r="E335" s="150" t="s">
        <v>1</v>
      </c>
      <c r="F335" s="151" t="s">
        <v>454</v>
      </c>
      <c r="H335" s="150" t="s">
        <v>1</v>
      </c>
      <c r="L335" s="148"/>
      <c r="M335" s="152"/>
      <c r="N335" s="153"/>
      <c r="O335" s="153"/>
      <c r="P335" s="153"/>
      <c r="Q335" s="153"/>
      <c r="R335" s="153"/>
      <c r="S335" s="153"/>
      <c r="T335" s="154"/>
      <c r="AT335" s="150" t="s">
        <v>125</v>
      </c>
      <c r="AU335" s="150" t="s">
        <v>123</v>
      </c>
      <c r="AV335" s="13" t="s">
        <v>75</v>
      </c>
      <c r="AW335" s="13" t="s">
        <v>27</v>
      </c>
      <c r="AX335" s="13" t="s">
        <v>70</v>
      </c>
      <c r="AY335" s="150" t="s">
        <v>112</v>
      </c>
    </row>
    <row r="336" spans="1:65" s="15" customFormat="1">
      <c r="B336" s="162"/>
      <c r="D336" s="149" t="s">
        <v>125</v>
      </c>
      <c r="E336" s="163" t="s">
        <v>1</v>
      </c>
      <c r="F336" s="164" t="s">
        <v>128</v>
      </c>
      <c r="H336" s="165">
        <v>10</v>
      </c>
      <c r="L336" s="162"/>
      <c r="M336" s="166"/>
      <c r="N336" s="167"/>
      <c r="O336" s="167"/>
      <c r="P336" s="167"/>
      <c r="Q336" s="167"/>
      <c r="R336" s="167"/>
      <c r="S336" s="167"/>
      <c r="T336" s="168"/>
      <c r="AT336" s="163" t="s">
        <v>125</v>
      </c>
      <c r="AU336" s="163" t="s">
        <v>123</v>
      </c>
      <c r="AV336" s="15" t="s">
        <v>122</v>
      </c>
      <c r="AW336" s="15" t="s">
        <v>27</v>
      </c>
      <c r="AX336" s="15" t="s">
        <v>75</v>
      </c>
      <c r="AY336" s="163" t="s">
        <v>112</v>
      </c>
    </row>
    <row r="337" spans="1:65" s="2" customFormat="1" ht="37.9" customHeight="1">
      <c r="A337" s="29"/>
      <c r="B337" s="135"/>
      <c r="C337" s="136" t="s">
        <v>455</v>
      </c>
      <c r="D337" s="136" t="s">
        <v>117</v>
      </c>
      <c r="E337" s="137" t="s">
        <v>456</v>
      </c>
      <c r="F337" s="138" t="s">
        <v>457</v>
      </c>
      <c r="G337" s="139" t="s">
        <v>216</v>
      </c>
      <c r="H337" s="140">
        <v>10</v>
      </c>
      <c r="I337" s="182"/>
      <c r="J337" s="141">
        <f>ROUND(I337*H337,2)</f>
        <v>0</v>
      </c>
      <c r="K337" s="138" t="s">
        <v>121</v>
      </c>
      <c r="L337" s="30"/>
      <c r="M337" s="142" t="s">
        <v>1</v>
      </c>
      <c r="N337" s="143" t="s">
        <v>35</v>
      </c>
      <c r="O337" s="144">
        <v>1.161</v>
      </c>
      <c r="P337" s="144">
        <f>O337*H337</f>
        <v>11.61</v>
      </c>
      <c r="Q337" s="144">
        <v>4.5620000000000001E-2</v>
      </c>
      <c r="R337" s="144">
        <f>Q337*H337</f>
        <v>0.45619999999999999</v>
      </c>
      <c r="S337" s="144">
        <v>0</v>
      </c>
      <c r="T337" s="145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6" t="s">
        <v>205</v>
      </c>
      <c r="AT337" s="146" t="s">
        <v>117</v>
      </c>
      <c r="AU337" s="146" t="s">
        <v>123</v>
      </c>
      <c r="AY337" s="17" t="s">
        <v>112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7" t="s">
        <v>75</v>
      </c>
      <c r="BK337" s="147">
        <f>ROUND(I337*H337,2)</f>
        <v>0</v>
      </c>
      <c r="BL337" s="17" t="s">
        <v>205</v>
      </c>
      <c r="BM337" s="146" t="s">
        <v>458</v>
      </c>
    </row>
    <row r="338" spans="1:65" s="14" customFormat="1">
      <c r="B338" s="155"/>
      <c r="D338" s="149" t="s">
        <v>125</v>
      </c>
      <c r="E338" s="156" t="s">
        <v>1</v>
      </c>
      <c r="F338" s="157" t="s">
        <v>175</v>
      </c>
      <c r="H338" s="158">
        <v>10</v>
      </c>
      <c r="L338" s="155"/>
      <c r="M338" s="159"/>
      <c r="N338" s="160"/>
      <c r="O338" s="160"/>
      <c r="P338" s="160"/>
      <c r="Q338" s="160"/>
      <c r="R338" s="160"/>
      <c r="S338" s="160"/>
      <c r="T338" s="161"/>
      <c r="AT338" s="156" t="s">
        <v>125</v>
      </c>
      <c r="AU338" s="156" t="s">
        <v>123</v>
      </c>
      <c r="AV338" s="14" t="s">
        <v>77</v>
      </c>
      <c r="AW338" s="14" t="s">
        <v>27</v>
      </c>
      <c r="AX338" s="14" t="s">
        <v>70</v>
      </c>
      <c r="AY338" s="156" t="s">
        <v>112</v>
      </c>
    </row>
    <row r="339" spans="1:65" s="13" customFormat="1">
      <c r="B339" s="148"/>
      <c r="D339" s="149" t="s">
        <v>125</v>
      </c>
      <c r="E339" s="150" t="s">
        <v>1</v>
      </c>
      <c r="F339" s="151" t="s">
        <v>459</v>
      </c>
      <c r="H339" s="150" t="s">
        <v>1</v>
      </c>
      <c r="L339" s="148"/>
      <c r="M339" s="152"/>
      <c r="N339" s="153"/>
      <c r="O339" s="153"/>
      <c r="P339" s="153"/>
      <c r="Q339" s="153"/>
      <c r="R339" s="153"/>
      <c r="S339" s="153"/>
      <c r="T339" s="154"/>
      <c r="AT339" s="150" t="s">
        <v>125</v>
      </c>
      <c r="AU339" s="150" t="s">
        <v>123</v>
      </c>
      <c r="AV339" s="13" t="s">
        <v>75</v>
      </c>
      <c r="AW339" s="13" t="s">
        <v>27</v>
      </c>
      <c r="AX339" s="13" t="s">
        <v>70</v>
      </c>
      <c r="AY339" s="150" t="s">
        <v>112</v>
      </c>
    </row>
    <row r="340" spans="1:65" s="13" customFormat="1">
      <c r="B340" s="148"/>
      <c r="D340" s="149" t="s">
        <v>125</v>
      </c>
      <c r="E340" s="150" t="s">
        <v>1</v>
      </c>
      <c r="F340" s="151" t="s">
        <v>460</v>
      </c>
      <c r="H340" s="150" t="s">
        <v>1</v>
      </c>
      <c r="L340" s="148"/>
      <c r="M340" s="152"/>
      <c r="N340" s="153"/>
      <c r="O340" s="153"/>
      <c r="P340" s="153"/>
      <c r="Q340" s="153"/>
      <c r="R340" s="153"/>
      <c r="S340" s="153"/>
      <c r="T340" s="154"/>
      <c r="AT340" s="150" t="s">
        <v>125</v>
      </c>
      <c r="AU340" s="150" t="s">
        <v>123</v>
      </c>
      <c r="AV340" s="13" t="s">
        <v>75</v>
      </c>
      <c r="AW340" s="13" t="s">
        <v>27</v>
      </c>
      <c r="AX340" s="13" t="s">
        <v>70</v>
      </c>
      <c r="AY340" s="150" t="s">
        <v>112</v>
      </c>
    </row>
    <row r="341" spans="1:65" s="15" customFormat="1">
      <c r="B341" s="162"/>
      <c r="D341" s="149" t="s">
        <v>125</v>
      </c>
      <c r="E341" s="163" t="s">
        <v>1</v>
      </c>
      <c r="F341" s="164" t="s">
        <v>128</v>
      </c>
      <c r="H341" s="165">
        <v>10</v>
      </c>
      <c r="L341" s="162"/>
      <c r="M341" s="166"/>
      <c r="N341" s="167"/>
      <c r="O341" s="167"/>
      <c r="P341" s="167"/>
      <c r="Q341" s="167"/>
      <c r="R341" s="167"/>
      <c r="S341" s="167"/>
      <c r="T341" s="168"/>
      <c r="AT341" s="163" t="s">
        <v>125</v>
      </c>
      <c r="AU341" s="163" t="s">
        <v>123</v>
      </c>
      <c r="AV341" s="15" t="s">
        <v>122</v>
      </c>
      <c r="AW341" s="15" t="s">
        <v>27</v>
      </c>
      <c r="AX341" s="15" t="s">
        <v>75</v>
      </c>
      <c r="AY341" s="163" t="s">
        <v>112</v>
      </c>
    </row>
    <row r="342" spans="1:65" s="2" customFormat="1" ht="37.9" customHeight="1">
      <c r="A342" s="29"/>
      <c r="B342" s="135"/>
      <c r="C342" s="136" t="s">
        <v>461</v>
      </c>
      <c r="D342" s="136" t="s">
        <v>117</v>
      </c>
      <c r="E342" s="137" t="s">
        <v>462</v>
      </c>
      <c r="F342" s="138" t="s">
        <v>463</v>
      </c>
      <c r="G342" s="139" t="s">
        <v>216</v>
      </c>
      <c r="H342" s="140">
        <v>15.34</v>
      </c>
      <c r="I342" s="182"/>
      <c r="J342" s="141">
        <f>ROUND(I342*H342,2)</f>
        <v>0</v>
      </c>
      <c r="K342" s="138" t="s">
        <v>121</v>
      </c>
      <c r="L342" s="30"/>
      <c r="M342" s="142" t="s">
        <v>1</v>
      </c>
      <c r="N342" s="143" t="s">
        <v>35</v>
      </c>
      <c r="O342" s="144">
        <v>0.90900000000000003</v>
      </c>
      <c r="P342" s="144">
        <f>O342*H342</f>
        <v>13.94406</v>
      </c>
      <c r="Q342" s="144">
        <v>8.7299999999999999E-3</v>
      </c>
      <c r="R342" s="144">
        <f>Q342*H342</f>
        <v>0.13391819999999999</v>
      </c>
      <c r="S342" s="144">
        <v>0</v>
      </c>
      <c r="T342" s="145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46" t="s">
        <v>205</v>
      </c>
      <c r="AT342" s="146" t="s">
        <v>117</v>
      </c>
      <c r="AU342" s="146" t="s">
        <v>123</v>
      </c>
      <c r="AY342" s="17" t="s">
        <v>112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7" t="s">
        <v>75</v>
      </c>
      <c r="BK342" s="147">
        <f>ROUND(I342*H342,2)</f>
        <v>0</v>
      </c>
      <c r="BL342" s="17" t="s">
        <v>205</v>
      </c>
      <c r="BM342" s="146" t="s">
        <v>464</v>
      </c>
    </row>
    <row r="343" spans="1:65" s="14" customFormat="1">
      <c r="B343" s="155"/>
      <c r="D343" s="149" t="s">
        <v>125</v>
      </c>
      <c r="E343" s="156" t="s">
        <v>1</v>
      </c>
      <c r="F343" s="157" t="s">
        <v>237</v>
      </c>
      <c r="H343" s="158">
        <v>15.34</v>
      </c>
      <c r="L343" s="155"/>
      <c r="M343" s="159"/>
      <c r="N343" s="160"/>
      <c r="O343" s="160"/>
      <c r="P343" s="160"/>
      <c r="Q343" s="160"/>
      <c r="R343" s="160"/>
      <c r="S343" s="160"/>
      <c r="T343" s="161"/>
      <c r="AT343" s="156" t="s">
        <v>125</v>
      </c>
      <c r="AU343" s="156" t="s">
        <v>123</v>
      </c>
      <c r="AV343" s="14" t="s">
        <v>77</v>
      </c>
      <c r="AW343" s="14" t="s">
        <v>27</v>
      </c>
      <c r="AX343" s="14" t="s">
        <v>70</v>
      </c>
      <c r="AY343" s="156" t="s">
        <v>112</v>
      </c>
    </row>
    <row r="344" spans="1:65" s="13" customFormat="1">
      <c r="B344" s="148"/>
      <c r="D344" s="149" t="s">
        <v>125</v>
      </c>
      <c r="E344" s="150" t="s">
        <v>1</v>
      </c>
      <c r="F344" s="151" t="s">
        <v>465</v>
      </c>
      <c r="H344" s="150" t="s">
        <v>1</v>
      </c>
      <c r="L344" s="148"/>
      <c r="M344" s="152"/>
      <c r="N344" s="153"/>
      <c r="O344" s="153"/>
      <c r="P344" s="153"/>
      <c r="Q344" s="153"/>
      <c r="R344" s="153"/>
      <c r="S344" s="153"/>
      <c r="T344" s="154"/>
      <c r="AT344" s="150" t="s">
        <v>125</v>
      </c>
      <c r="AU344" s="150" t="s">
        <v>123</v>
      </c>
      <c r="AV344" s="13" t="s">
        <v>75</v>
      </c>
      <c r="AW344" s="13" t="s">
        <v>27</v>
      </c>
      <c r="AX344" s="13" t="s">
        <v>70</v>
      </c>
      <c r="AY344" s="150" t="s">
        <v>112</v>
      </c>
    </row>
    <row r="345" spans="1:65" s="15" customFormat="1">
      <c r="B345" s="162"/>
      <c r="D345" s="149" t="s">
        <v>125</v>
      </c>
      <c r="E345" s="163" t="s">
        <v>1</v>
      </c>
      <c r="F345" s="164" t="s">
        <v>128</v>
      </c>
      <c r="H345" s="165">
        <v>15.34</v>
      </c>
      <c r="L345" s="162"/>
      <c r="M345" s="166"/>
      <c r="N345" s="167"/>
      <c r="O345" s="167"/>
      <c r="P345" s="167"/>
      <c r="Q345" s="167"/>
      <c r="R345" s="167"/>
      <c r="S345" s="167"/>
      <c r="T345" s="168"/>
      <c r="AT345" s="163" t="s">
        <v>125</v>
      </c>
      <c r="AU345" s="163" t="s">
        <v>123</v>
      </c>
      <c r="AV345" s="15" t="s">
        <v>122</v>
      </c>
      <c r="AW345" s="15" t="s">
        <v>27</v>
      </c>
      <c r="AX345" s="15" t="s">
        <v>75</v>
      </c>
      <c r="AY345" s="163" t="s">
        <v>112</v>
      </c>
    </row>
    <row r="346" spans="1:65" s="2" customFormat="1" ht="24.2" customHeight="1">
      <c r="A346" s="29"/>
      <c r="B346" s="135"/>
      <c r="C346" s="136" t="s">
        <v>466</v>
      </c>
      <c r="D346" s="136" t="s">
        <v>117</v>
      </c>
      <c r="E346" s="137" t="s">
        <v>467</v>
      </c>
      <c r="F346" s="138" t="s">
        <v>468</v>
      </c>
      <c r="G346" s="139" t="s">
        <v>120</v>
      </c>
      <c r="H346" s="140">
        <v>150</v>
      </c>
      <c r="I346" s="182"/>
      <c r="J346" s="141">
        <f>ROUND(I346*H346,2)</f>
        <v>0</v>
      </c>
      <c r="K346" s="138" t="s">
        <v>121</v>
      </c>
      <c r="L346" s="30"/>
      <c r="M346" s="142" t="s">
        <v>1</v>
      </c>
      <c r="N346" s="143" t="s">
        <v>35</v>
      </c>
      <c r="O346" s="144">
        <v>0.153</v>
      </c>
      <c r="P346" s="144">
        <f>O346*H346</f>
        <v>22.95</v>
      </c>
      <c r="Q346" s="144">
        <v>0</v>
      </c>
      <c r="R346" s="144">
        <f>Q346*H346</f>
        <v>0</v>
      </c>
      <c r="S346" s="144">
        <v>0</v>
      </c>
      <c r="T346" s="145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46" t="s">
        <v>205</v>
      </c>
      <c r="AT346" s="146" t="s">
        <v>117</v>
      </c>
      <c r="AU346" s="146" t="s">
        <v>123</v>
      </c>
      <c r="AY346" s="17" t="s">
        <v>112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7" t="s">
        <v>75</v>
      </c>
      <c r="BK346" s="147">
        <f>ROUND(I346*H346,2)</f>
        <v>0</v>
      </c>
      <c r="BL346" s="17" t="s">
        <v>205</v>
      </c>
      <c r="BM346" s="146" t="s">
        <v>469</v>
      </c>
    </row>
    <row r="347" spans="1:65" s="2" customFormat="1" ht="16.5" customHeight="1">
      <c r="A347" s="29"/>
      <c r="B347" s="135"/>
      <c r="C347" s="136" t="s">
        <v>470</v>
      </c>
      <c r="D347" s="136" t="s">
        <v>117</v>
      </c>
      <c r="E347" s="137" t="s">
        <v>471</v>
      </c>
      <c r="F347" s="138" t="s">
        <v>472</v>
      </c>
      <c r="G347" s="139" t="s">
        <v>216</v>
      </c>
      <c r="H347" s="140">
        <v>20</v>
      </c>
      <c r="I347" s="182"/>
      <c r="J347" s="141">
        <f>ROUND(I347*H347,2)</f>
        <v>0</v>
      </c>
      <c r="K347" s="138" t="s">
        <v>121</v>
      </c>
      <c r="L347" s="30"/>
      <c r="M347" s="142" t="s">
        <v>1</v>
      </c>
      <c r="N347" s="143" t="s">
        <v>35</v>
      </c>
      <c r="O347" s="144">
        <v>0.248</v>
      </c>
      <c r="P347" s="144">
        <f>O347*H347</f>
        <v>4.96</v>
      </c>
      <c r="Q347" s="144">
        <v>0</v>
      </c>
      <c r="R347" s="144">
        <f>Q347*H347</f>
        <v>0</v>
      </c>
      <c r="S347" s="144">
        <v>0</v>
      </c>
      <c r="T347" s="145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46" t="s">
        <v>205</v>
      </c>
      <c r="AT347" s="146" t="s">
        <v>117</v>
      </c>
      <c r="AU347" s="146" t="s">
        <v>123</v>
      </c>
      <c r="AY347" s="17" t="s">
        <v>112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7" t="s">
        <v>75</v>
      </c>
      <c r="BK347" s="147">
        <f>ROUND(I347*H347,2)</f>
        <v>0</v>
      </c>
      <c r="BL347" s="17" t="s">
        <v>205</v>
      </c>
      <c r="BM347" s="146" t="s">
        <v>473</v>
      </c>
    </row>
    <row r="348" spans="1:65" s="2" customFormat="1" ht="24.2" customHeight="1">
      <c r="A348" s="29"/>
      <c r="B348" s="135"/>
      <c r="C348" s="169" t="s">
        <v>474</v>
      </c>
      <c r="D348" s="169" t="s">
        <v>254</v>
      </c>
      <c r="E348" s="170" t="s">
        <v>475</v>
      </c>
      <c r="F348" s="171" t="s">
        <v>476</v>
      </c>
      <c r="G348" s="172" t="s">
        <v>477</v>
      </c>
      <c r="H348" s="173">
        <v>6</v>
      </c>
      <c r="I348" s="183"/>
      <c r="J348" s="174">
        <f>ROUND(I348*H348,2)</f>
        <v>0</v>
      </c>
      <c r="K348" s="171" t="s">
        <v>121</v>
      </c>
      <c r="L348" s="175"/>
      <c r="M348" s="176" t="s">
        <v>1</v>
      </c>
      <c r="N348" s="177" t="s">
        <v>35</v>
      </c>
      <c r="O348" s="144">
        <v>0</v>
      </c>
      <c r="P348" s="144">
        <f>O348*H348</f>
        <v>0</v>
      </c>
      <c r="Q348" s="144">
        <v>0.01</v>
      </c>
      <c r="R348" s="144">
        <f>Q348*H348</f>
        <v>0.06</v>
      </c>
      <c r="S348" s="144">
        <v>0</v>
      </c>
      <c r="T348" s="145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46" t="s">
        <v>257</v>
      </c>
      <c r="AT348" s="146" t="s">
        <v>254</v>
      </c>
      <c r="AU348" s="146" t="s">
        <v>123</v>
      </c>
      <c r="AY348" s="17" t="s">
        <v>112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7" t="s">
        <v>75</v>
      </c>
      <c r="BK348" s="147">
        <f>ROUND(I348*H348,2)</f>
        <v>0</v>
      </c>
      <c r="BL348" s="17" t="s">
        <v>205</v>
      </c>
      <c r="BM348" s="146" t="s">
        <v>478</v>
      </c>
    </row>
    <row r="349" spans="1:65" s="2" customFormat="1" ht="37.9" customHeight="1">
      <c r="A349" s="29"/>
      <c r="B349" s="135"/>
      <c r="C349" s="136" t="s">
        <v>479</v>
      </c>
      <c r="D349" s="136" t="s">
        <v>117</v>
      </c>
      <c r="E349" s="137" t="s">
        <v>480</v>
      </c>
      <c r="F349" s="138" t="s">
        <v>481</v>
      </c>
      <c r="G349" s="139" t="s">
        <v>120</v>
      </c>
      <c r="H349" s="140">
        <v>150</v>
      </c>
      <c r="I349" s="182"/>
      <c r="J349" s="141">
        <f>ROUND(I349*H349,2)</f>
        <v>0</v>
      </c>
      <c r="K349" s="138" t="s">
        <v>121</v>
      </c>
      <c r="L349" s="30"/>
      <c r="M349" s="142" t="s">
        <v>1</v>
      </c>
      <c r="N349" s="143" t="s">
        <v>35</v>
      </c>
      <c r="O349" s="144">
        <v>6.8000000000000005E-2</v>
      </c>
      <c r="P349" s="144">
        <f>O349*H349</f>
        <v>10.200000000000001</v>
      </c>
      <c r="Q349" s="144">
        <v>0</v>
      </c>
      <c r="R349" s="144">
        <f>Q349*H349</f>
        <v>0</v>
      </c>
      <c r="S349" s="144">
        <v>0</v>
      </c>
      <c r="T349" s="145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46" t="s">
        <v>205</v>
      </c>
      <c r="AT349" s="146" t="s">
        <v>117</v>
      </c>
      <c r="AU349" s="146" t="s">
        <v>123</v>
      </c>
      <c r="AY349" s="17" t="s">
        <v>112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7" t="s">
        <v>75</v>
      </c>
      <c r="BK349" s="147">
        <f>ROUND(I349*H349,2)</f>
        <v>0</v>
      </c>
      <c r="BL349" s="17" t="s">
        <v>205</v>
      </c>
      <c r="BM349" s="146" t="s">
        <v>482</v>
      </c>
    </row>
    <row r="350" spans="1:65" s="2" customFormat="1" ht="33" customHeight="1">
      <c r="A350" s="29"/>
      <c r="B350" s="135"/>
      <c r="C350" s="169" t="s">
        <v>483</v>
      </c>
      <c r="D350" s="169" t="s">
        <v>254</v>
      </c>
      <c r="E350" s="170" t="s">
        <v>484</v>
      </c>
      <c r="F350" s="171" t="s">
        <v>518</v>
      </c>
      <c r="G350" s="172" t="s">
        <v>120</v>
      </c>
      <c r="H350" s="173">
        <v>225</v>
      </c>
      <c r="I350" s="183"/>
      <c r="J350" s="174">
        <f>ROUND(I350*H350,2)</f>
        <v>0</v>
      </c>
      <c r="K350" s="171" t="s">
        <v>121</v>
      </c>
      <c r="L350" s="175"/>
      <c r="M350" s="176" t="s">
        <v>1</v>
      </c>
      <c r="N350" s="177" t="s">
        <v>35</v>
      </c>
      <c r="O350" s="144">
        <v>0</v>
      </c>
      <c r="P350" s="144">
        <f>O350*H350</f>
        <v>0</v>
      </c>
      <c r="Q350" s="144">
        <v>1.4999999999999999E-4</v>
      </c>
      <c r="R350" s="144">
        <f>Q350*H350</f>
        <v>3.3749999999999995E-2</v>
      </c>
      <c r="S350" s="144">
        <v>0</v>
      </c>
      <c r="T350" s="145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46" t="s">
        <v>257</v>
      </c>
      <c r="AT350" s="146" t="s">
        <v>254</v>
      </c>
      <c r="AU350" s="146" t="s">
        <v>123</v>
      </c>
      <c r="AY350" s="17" t="s">
        <v>112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7" t="s">
        <v>75</v>
      </c>
      <c r="BK350" s="147">
        <f>ROUND(I350*H350,2)</f>
        <v>0</v>
      </c>
      <c r="BL350" s="17" t="s">
        <v>205</v>
      </c>
      <c r="BM350" s="146" t="s">
        <v>485</v>
      </c>
    </row>
    <row r="351" spans="1:65" s="14" customFormat="1">
      <c r="B351" s="155"/>
      <c r="D351" s="149" t="s">
        <v>125</v>
      </c>
      <c r="F351" s="157" t="s">
        <v>513</v>
      </c>
      <c r="H351" s="158">
        <v>225</v>
      </c>
      <c r="L351" s="155"/>
      <c r="M351" s="159"/>
      <c r="N351" s="160"/>
      <c r="O351" s="160"/>
      <c r="P351" s="160"/>
      <c r="Q351" s="160"/>
      <c r="R351" s="160"/>
      <c r="S351" s="160"/>
      <c r="T351" s="161"/>
      <c r="AT351" s="156" t="s">
        <v>125</v>
      </c>
      <c r="AU351" s="156" t="s">
        <v>123</v>
      </c>
      <c r="AV351" s="14" t="s">
        <v>77</v>
      </c>
      <c r="AW351" s="14" t="s">
        <v>3</v>
      </c>
      <c r="AX351" s="14" t="s">
        <v>75</v>
      </c>
      <c r="AY351" s="156" t="s">
        <v>112</v>
      </c>
    </row>
    <row r="352" spans="1:65" s="2" customFormat="1" ht="16.5" customHeight="1">
      <c r="A352" s="29"/>
      <c r="B352" s="135"/>
      <c r="C352" s="136" t="s">
        <v>486</v>
      </c>
      <c r="D352" s="136" t="s">
        <v>117</v>
      </c>
      <c r="E352" s="137" t="s">
        <v>487</v>
      </c>
      <c r="F352" s="138" t="s">
        <v>488</v>
      </c>
      <c r="G352" s="139" t="s">
        <v>216</v>
      </c>
      <c r="H352" s="140">
        <v>200</v>
      </c>
      <c r="I352" s="182"/>
      <c r="J352" s="141">
        <f>ROUND(I352*H352,2)</f>
        <v>0</v>
      </c>
      <c r="K352" s="138" t="s">
        <v>121</v>
      </c>
      <c r="L352" s="30"/>
      <c r="M352" s="142" t="s">
        <v>1</v>
      </c>
      <c r="N352" s="143" t="s">
        <v>35</v>
      </c>
      <c r="O352" s="144">
        <v>3.1E-2</v>
      </c>
      <c r="P352" s="144">
        <f>O352*H352</f>
        <v>6.2</v>
      </c>
      <c r="Q352" s="144">
        <v>0</v>
      </c>
      <c r="R352" s="144">
        <f>Q352*H352</f>
        <v>0</v>
      </c>
      <c r="S352" s="144">
        <v>0</v>
      </c>
      <c r="T352" s="145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46" t="s">
        <v>205</v>
      </c>
      <c r="AT352" s="146" t="s">
        <v>117</v>
      </c>
      <c r="AU352" s="146" t="s">
        <v>123</v>
      </c>
      <c r="AY352" s="17" t="s">
        <v>112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7" t="s">
        <v>75</v>
      </c>
      <c r="BK352" s="147">
        <f>ROUND(I352*H352,2)</f>
        <v>0</v>
      </c>
      <c r="BL352" s="17" t="s">
        <v>205</v>
      </c>
      <c r="BM352" s="146" t="s">
        <v>489</v>
      </c>
    </row>
    <row r="353" spans="1:65" s="2" customFormat="1" ht="33" customHeight="1">
      <c r="A353" s="29"/>
      <c r="B353" s="135"/>
      <c r="C353" s="169" t="s">
        <v>490</v>
      </c>
      <c r="D353" s="169" t="s">
        <v>254</v>
      </c>
      <c r="E353" s="170" t="s">
        <v>491</v>
      </c>
      <c r="F353" s="171" t="s">
        <v>514</v>
      </c>
      <c r="G353" s="172" t="s">
        <v>216</v>
      </c>
      <c r="H353" s="173">
        <v>225</v>
      </c>
      <c r="I353" s="183"/>
      <c r="J353" s="174">
        <f>ROUND(I353*H353,2)</f>
        <v>0</v>
      </c>
      <c r="K353" s="171" t="s">
        <v>121</v>
      </c>
      <c r="L353" s="175"/>
      <c r="M353" s="176" t="s">
        <v>1</v>
      </c>
      <c r="N353" s="177" t="s">
        <v>35</v>
      </c>
      <c r="O353" s="144">
        <v>0</v>
      </c>
      <c r="P353" s="144">
        <f>O353*H353</f>
        <v>0</v>
      </c>
      <c r="Q353" s="144">
        <v>5.0000000000000002E-5</v>
      </c>
      <c r="R353" s="144">
        <f>Q353*H353</f>
        <v>1.1250000000000001E-2</v>
      </c>
      <c r="S353" s="144">
        <v>0</v>
      </c>
      <c r="T353" s="145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46" t="s">
        <v>257</v>
      </c>
      <c r="AT353" s="146" t="s">
        <v>254</v>
      </c>
      <c r="AU353" s="146" t="s">
        <v>123</v>
      </c>
      <c r="AY353" s="17" t="s">
        <v>112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7" t="s">
        <v>75</v>
      </c>
      <c r="BK353" s="147">
        <f>ROUND(I353*H353,2)</f>
        <v>0</v>
      </c>
      <c r="BL353" s="17" t="s">
        <v>205</v>
      </c>
      <c r="BM353" s="146" t="s">
        <v>492</v>
      </c>
    </row>
    <row r="354" spans="1:65" s="14" customFormat="1">
      <c r="B354" s="155"/>
      <c r="D354" s="149" t="s">
        <v>125</v>
      </c>
      <c r="F354" s="157" t="s">
        <v>493</v>
      </c>
      <c r="H354" s="158">
        <v>220</v>
      </c>
      <c r="L354" s="155"/>
      <c r="M354" s="159"/>
      <c r="N354" s="160"/>
      <c r="O354" s="160"/>
      <c r="P354" s="160"/>
      <c r="Q354" s="160"/>
      <c r="R354" s="160"/>
      <c r="S354" s="160"/>
      <c r="T354" s="161"/>
      <c r="AT354" s="156" t="s">
        <v>125</v>
      </c>
      <c r="AU354" s="156" t="s">
        <v>123</v>
      </c>
      <c r="AV354" s="14" t="s">
        <v>77</v>
      </c>
      <c r="AW354" s="14" t="s">
        <v>3</v>
      </c>
      <c r="AX354" s="14" t="s">
        <v>75</v>
      </c>
      <c r="AY354" s="156" t="s">
        <v>112</v>
      </c>
    </row>
    <row r="355" spans="1:65" s="2" customFormat="1" ht="24.2" customHeight="1">
      <c r="A355" s="29"/>
      <c r="B355" s="135"/>
      <c r="C355" s="136" t="s">
        <v>494</v>
      </c>
      <c r="D355" s="136" t="s">
        <v>117</v>
      </c>
      <c r="E355" s="137" t="s">
        <v>495</v>
      </c>
      <c r="F355" s="138" t="s">
        <v>496</v>
      </c>
      <c r="G355" s="139" t="s">
        <v>184</v>
      </c>
      <c r="H355" s="140">
        <v>7.2759999999999998</v>
      </c>
      <c r="I355" s="182"/>
      <c r="J355" s="141">
        <f>ROUND(I355*H355,2)</f>
        <v>0</v>
      </c>
      <c r="K355" s="138" t="s">
        <v>121</v>
      </c>
      <c r="L355" s="30"/>
      <c r="M355" s="142" t="s">
        <v>1</v>
      </c>
      <c r="N355" s="143" t="s">
        <v>35</v>
      </c>
      <c r="O355" s="144">
        <v>1.609</v>
      </c>
      <c r="P355" s="144">
        <f>O355*H355</f>
        <v>11.707084</v>
      </c>
      <c r="Q355" s="144">
        <v>0</v>
      </c>
      <c r="R355" s="144">
        <f>Q355*H355</f>
        <v>0</v>
      </c>
      <c r="S355" s="144">
        <v>0</v>
      </c>
      <c r="T355" s="145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46" t="s">
        <v>205</v>
      </c>
      <c r="AT355" s="146" t="s">
        <v>117</v>
      </c>
      <c r="AU355" s="146" t="s">
        <v>123</v>
      </c>
      <c r="AY355" s="17" t="s">
        <v>112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7" t="s">
        <v>75</v>
      </c>
      <c r="BK355" s="147">
        <f>ROUND(I355*H355,2)</f>
        <v>0</v>
      </c>
      <c r="BL355" s="17" t="s">
        <v>205</v>
      </c>
      <c r="BM355" s="146" t="s">
        <v>497</v>
      </c>
    </row>
    <row r="356" spans="1:65" s="12" customFormat="1" ht="22.9" customHeight="1">
      <c r="B356" s="123"/>
      <c r="D356" s="124" t="s">
        <v>69</v>
      </c>
      <c r="E356" s="133" t="s">
        <v>498</v>
      </c>
      <c r="F356" s="133" t="s">
        <v>499</v>
      </c>
      <c r="I356" s="184"/>
      <c r="J356" s="134">
        <f>BK356</f>
        <v>0</v>
      </c>
      <c r="L356" s="123"/>
      <c r="M356" s="127"/>
      <c r="N356" s="128"/>
      <c r="O356" s="128"/>
      <c r="P356" s="129">
        <f>P357+P359</f>
        <v>0</v>
      </c>
      <c r="Q356" s="128"/>
      <c r="R356" s="129">
        <f>R357+R359</f>
        <v>0</v>
      </c>
      <c r="S356" s="128"/>
      <c r="T356" s="130">
        <f>T357+T359</f>
        <v>0</v>
      </c>
      <c r="AR356" s="124" t="s">
        <v>145</v>
      </c>
      <c r="AT356" s="131" t="s">
        <v>69</v>
      </c>
      <c r="AU356" s="131" t="s">
        <v>75</v>
      </c>
      <c r="AY356" s="124" t="s">
        <v>112</v>
      </c>
      <c r="BK356" s="132">
        <f>BK357+BK359</f>
        <v>0</v>
      </c>
    </row>
    <row r="357" spans="1:65" s="12" customFormat="1" ht="20.85" customHeight="1">
      <c r="B357" s="123"/>
      <c r="D357" s="124" t="s">
        <v>69</v>
      </c>
      <c r="E357" s="133" t="s">
        <v>500</v>
      </c>
      <c r="F357" s="133" t="s">
        <v>501</v>
      </c>
      <c r="I357" s="184"/>
      <c r="J357" s="134">
        <f>BK357</f>
        <v>0</v>
      </c>
      <c r="L357" s="123"/>
      <c r="M357" s="127"/>
      <c r="N357" s="128"/>
      <c r="O357" s="128"/>
      <c r="P357" s="129">
        <f>P358</f>
        <v>0</v>
      </c>
      <c r="Q357" s="128"/>
      <c r="R357" s="129">
        <f>R358</f>
        <v>0</v>
      </c>
      <c r="S357" s="128"/>
      <c r="T357" s="130">
        <f>T358</f>
        <v>0</v>
      </c>
      <c r="AR357" s="124" t="s">
        <v>145</v>
      </c>
      <c r="AT357" s="131" t="s">
        <v>69</v>
      </c>
      <c r="AU357" s="131" t="s">
        <v>77</v>
      </c>
      <c r="AY357" s="124" t="s">
        <v>112</v>
      </c>
      <c r="BK357" s="132">
        <f>BK358</f>
        <v>0</v>
      </c>
    </row>
    <row r="358" spans="1:65" s="2" customFormat="1" ht="16.5" customHeight="1">
      <c r="A358" s="29"/>
      <c r="B358" s="135"/>
      <c r="C358" s="136" t="s">
        <v>502</v>
      </c>
      <c r="D358" s="136" t="s">
        <v>117</v>
      </c>
      <c r="E358" s="137" t="s">
        <v>503</v>
      </c>
      <c r="F358" s="138" t="s">
        <v>501</v>
      </c>
      <c r="G358" s="139" t="s">
        <v>504</v>
      </c>
      <c r="H358" s="140">
        <v>2.5</v>
      </c>
      <c r="I358" s="182"/>
      <c r="J358" s="141">
        <f>ROUND(I358*H358,2)</f>
        <v>0</v>
      </c>
      <c r="K358" s="138" t="s">
        <v>121</v>
      </c>
      <c r="L358" s="30"/>
      <c r="M358" s="142" t="s">
        <v>1</v>
      </c>
      <c r="N358" s="143" t="s">
        <v>35</v>
      </c>
      <c r="O358" s="144">
        <v>0</v>
      </c>
      <c r="P358" s="144">
        <f>O358*H358</f>
        <v>0</v>
      </c>
      <c r="Q358" s="144">
        <v>0</v>
      </c>
      <c r="R358" s="144">
        <f>Q358*H358</f>
        <v>0</v>
      </c>
      <c r="S358" s="144">
        <v>0</v>
      </c>
      <c r="T358" s="145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46" t="s">
        <v>505</v>
      </c>
      <c r="AT358" s="146" t="s">
        <v>117</v>
      </c>
      <c r="AU358" s="146" t="s">
        <v>123</v>
      </c>
      <c r="AY358" s="17" t="s">
        <v>112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7" t="s">
        <v>75</v>
      </c>
      <c r="BK358" s="147">
        <f>ROUND(I358*H358,2)</f>
        <v>0</v>
      </c>
      <c r="BL358" s="17" t="s">
        <v>505</v>
      </c>
      <c r="BM358" s="146" t="s">
        <v>506</v>
      </c>
    </row>
    <row r="359" spans="1:65" s="12" customFormat="1" ht="20.85" customHeight="1">
      <c r="B359" s="123"/>
      <c r="D359" s="124" t="s">
        <v>69</v>
      </c>
      <c r="E359" s="133" t="s">
        <v>507</v>
      </c>
      <c r="F359" s="133" t="s">
        <v>508</v>
      </c>
      <c r="I359" s="184"/>
      <c r="J359" s="134">
        <f>BK359</f>
        <v>0</v>
      </c>
      <c r="L359" s="123"/>
      <c r="M359" s="127"/>
      <c r="N359" s="128"/>
      <c r="O359" s="128"/>
      <c r="P359" s="129">
        <f>P360</f>
        <v>0</v>
      </c>
      <c r="Q359" s="128"/>
      <c r="R359" s="129">
        <f>R360</f>
        <v>0</v>
      </c>
      <c r="S359" s="128"/>
      <c r="T359" s="130">
        <f>T360</f>
        <v>0</v>
      </c>
      <c r="AR359" s="124" t="s">
        <v>145</v>
      </c>
      <c r="AT359" s="131" t="s">
        <v>69</v>
      </c>
      <c r="AU359" s="131" t="s">
        <v>77</v>
      </c>
      <c r="AY359" s="124" t="s">
        <v>112</v>
      </c>
      <c r="BK359" s="132">
        <f>BK360</f>
        <v>0</v>
      </c>
    </row>
    <row r="360" spans="1:65" s="2" customFormat="1" ht="16.5" customHeight="1">
      <c r="A360" s="29"/>
      <c r="B360" s="135"/>
      <c r="C360" s="136" t="s">
        <v>509</v>
      </c>
      <c r="D360" s="136" t="s">
        <v>117</v>
      </c>
      <c r="E360" s="137" t="s">
        <v>510</v>
      </c>
      <c r="F360" s="138" t="s">
        <v>508</v>
      </c>
      <c r="G360" s="139" t="s">
        <v>511</v>
      </c>
      <c r="H360" s="140">
        <v>1</v>
      </c>
      <c r="I360" s="182"/>
      <c r="J360" s="141">
        <f>ROUND(I360*H360,2)</f>
        <v>0</v>
      </c>
      <c r="K360" s="138" t="s">
        <v>121</v>
      </c>
      <c r="L360" s="30"/>
      <c r="M360" s="178" t="s">
        <v>1</v>
      </c>
      <c r="N360" s="179" t="s">
        <v>35</v>
      </c>
      <c r="O360" s="180">
        <v>0</v>
      </c>
      <c r="P360" s="180">
        <f>O360*H360</f>
        <v>0</v>
      </c>
      <c r="Q360" s="180">
        <v>0</v>
      </c>
      <c r="R360" s="180">
        <f>Q360*H360</f>
        <v>0</v>
      </c>
      <c r="S360" s="180">
        <v>0</v>
      </c>
      <c r="T360" s="181">
        <f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46" t="s">
        <v>505</v>
      </c>
      <c r="AT360" s="146" t="s">
        <v>117</v>
      </c>
      <c r="AU360" s="146" t="s">
        <v>123</v>
      </c>
      <c r="AY360" s="17" t="s">
        <v>112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7" t="s">
        <v>75</v>
      </c>
      <c r="BK360" s="147">
        <f>ROUND(I360*H360,2)</f>
        <v>0</v>
      </c>
      <c r="BL360" s="17" t="s">
        <v>505</v>
      </c>
      <c r="BM360" s="146" t="s">
        <v>512</v>
      </c>
    </row>
    <row r="361" spans="1:65" s="2" customFormat="1" ht="6.95" customHeight="1">
      <c r="A361" s="29"/>
      <c r="B361" s="44"/>
      <c r="C361" s="45"/>
      <c r="D361" s="45"/>
      <c r="E361" s="45"/>
      <c r="F361" s="45"/>
      <c r="G361" s="45"/>
      <c r="H361" s="45"/>
      <c r="I361" s="45"/>
      <c r="J361" s="45"/>
      <c r="K361" s="45"/>
      <c r="L361" s="30"/>
      <c r="M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</row>
  </sheetData>
  <autoFilter ref="C124:K360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24-02-48 - Kašperské hory...</vt:lpstr>
      <vt:lpstr>'24-02-48 - Kašperské hory...'!Názvy_tisku</vt:lpstr>
      <vt:lpstr>'Rekapitulace stavby'!Názvy_tisku</vt:lpstr>
      <vt:lpstr>'24-02-48 - Kašperské hory...'!Oblast_tisku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Franěk</dc:creator>
  <cp:lastModifiedBy>Václav Franěk</cp:lastModifiedBy>
  <dcterms:created xsi:type="dcterms:W3CDTF">2024-02-27T11:42:46Z</dcterms:created>
  <dcterms:modified xsi:type="dcterms:W3CDTF">2024-03-06T14:32:08Z</dcterms:modified>
</cp:coreProperties>
</file>